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старый пк\Мои документы\СЕСІЯ\РІШЕННЯ НА САЙТ\Рішення на сайт 74 сесії VII скликання\"/>
    </mc:Choice>
  </mc:AlternateContent>
  <bookViews>
    <workbookView xWindow="0" yWindow="0" windowWidth="19200" windowHeight="11475"/>
  </bookViews>
  <sheets>
    <sheet name="Лист1" sheetId="1" r:id="rId1"/>
  </sheets>
  <definedNames>
    <definedName name="_xlnm.Print_Area" localSheetId="0">Лист1!$A$1:$I$162</definedName>
  </definedNames>
  <calcPr calcId="162913"/>
</workbook>
</file>

<file path=xl/calcChain.xml><?xml version="1.0" encoding="utf-8"?>
<calcChain xmlns="http://schemas.openxmlformats.org/spreadsheetml/2006/main">
  <c r="E106" i="1" l="1"/>
  <c r="F106" i="1"/>
  <c r="H106" i="1"/>
  <c r="I106" i="1"/>
  <c r="C58" i="1" l="1"/>
  <c r="C57" i="1" s="1"/>
  <c r="E57" i="1" s="1"/>
  <c r="D58" i="1"/>
  <c r="D57" i="1" s="1"/>
  <c r="G58" i="1"/>
  <c r="G57" i="1" s="1"/>
  <c r="E59" i="1"/>
  <c r="F59" i="1"/>
  <c r="H59" i="1"/>
  <c r="I59" i="1"/>
  <c r="G102" i="1"/>
  <c r="D102" i="1"/>
  <c r="C102" i="1"/>
  <c r="I118" i="1"/>
  <c r="H118" i="1"/>
  <c r="F118" i="1"/>
  <c r="E118" i="1"/>
  <c r="E115" i="1"/>
  <c r="F115" i="1"/>
  <c r="H115" i="1"/>
  <c r="I115" i="1"/>
  <c r="E108" i="1"/>
  <c r="F108" i="1"/>
  <c r="H108" i="1"/>
  <c r="I108" i="1"/>
  <c r="G94" i="1"/>
  <c r="D94" i="1"/>
  <c r="C94" i="1"/>
  <c r="I95" i="1"/>
  <c r="H95" i="1"/>
  <c r="F95" i="1"/>
  <c r="E95" i="1"/>
  <c r="E80" i="1"/>
  <c r="C30" i="1"/>
  <c r="D30" i="1"/>
  <c r="E58" i="1" l="1"/>
  <c r="I58" i="1"/>
  <c r="H58" i="1"/>
  <c r="I57" i="1"/>
  <c r="F57" i="1"/>
  <c r="H57" i="1"/>
  <c r="F58" i="1"/>
  <c r="E99" i="1"/>
  <c r="F99" i="1"/>
  <c r="H99" i="1"/>
  <c r="I99" i="1"/>
  <c r="E117" i="1" l="1"/>
  <c r="F117" i="1"/>
  <c r="H117" i="1"/>
  <c r="I117" i="1"/>
  <c r="G69" i="1"/>
  <c r="D69" i="1"/>
  <c r="C69" i="1"/>
  <c r="I70" i="1"/>
  <c r="H70" i="1"/>
  <c r="F70" i="1"/>
  <c r="E70" i="1"/>
  <c r="I136" i="1" l="1"/>
  <c r="H136" i="1"/>
  <c r="G135" i="1"/>
  <c r="D135" i="1"/>
  <c r="G124" i="1"/>
  <c r="G123" i="1" s="1"/>
  <c r="D124" i="1"/>
  <c r="C124" i="1"/>
  <c r="C123" i="1" s="1"/>
  <c r="E123" i="1" s="1"/>
  <c r="I125" i="1"/>
  <c r="H125" i="1"/>
  <c r="F125" i="1"/>
  <c r="E125" i="1"/>
  <c r="E124" i="1" l="1"/>
  <c r="I124" i="1"/>
  <c r="F124" i="1"/>
  <c r="I135" i="1"/>
  <c r="H135" i="1"/>
  <c r="D123" i="1"/>
  <c r="H124" i="1"/>
  <c r="G82" i="1"/>
  <c r="G81" i="1" s="1"/>
  <c r="D82" i="1"/>
  <c r="D81" i="1" s="1"/>
  <c r="C82" i="1"/>
  <c r="E109" i="1"/>
  <c r="F109" i="1"/>
  <c r="H109" i="1"/>
  <c r="I109" i="1"/>
  <c r="E96" i="1"/>
  <c r="F96" i="1"/>
  <c r="H96" i="1"/>
  <c r="I96" i="1"/>
  <c r="E84" i="1"/>
  <c r="F84" i="1"/>
  <c r="H84" i="1"/>
  <c r="I84" i="1"/>
  <c r="G53" i="1"/>
  <c r="D53" i="1"/>
  <c r="C53" i="1"/>
  <c r="G24" i="1"/>
  <c r="D24" i="1"/>
  <c r="C24" i="1"/>
  <c r="E25" i="1"/>
  <c r="F25" i="1"/>
  <c r="H25" i="1"/>
  <c r="I25" i="1"/>
  <c r="G18" i="1"/>
  <c r="D18" i="1"/>
  <c r="C18" i="1"/>
  <c r="E19" i="1"/>
  <c r="F19" i="1"/>
  <c r="H19" i="1"/>
  <c r="I19" i="1"/>
  <c r="G91" i="1"/>
  <c r="D100" i="1"/>
  <c r="C100" i="1"/>
  <c r="E112" i="1"/>
  <c r="F112" i="1"/>
  <c r="H112" i="1"/>
  <c r="I112" i="1"/>
  <c r="E110" i="1"/>
  <c r="F110" i="1"/>
  <c r="H110" i="1"/>
  <c r="I110" i="1"/>
  <c r="G100" i="1"/>
  <c r="I101" i="1"/>
  <c r="H101" i="1"/>
  <c r="F101" i="1"/>
  <c r="E101" i="1"/>
  <c r="G130" i="1"/>
  <c r="G129" i="1" s="1"/>
  <c r="D130" i="1"/>
  <c r="G127" i="1"/>
  <c r="G126" i="1" s="1"/>
  <c r="D127" i="1"/>
  <c r="D126" i="1" s="1"/>
  <c r="C127" i="1"/>
  <c r="C126" i="1" s="1"/>
  <c r="C130" i="1"/>
  <c r="C129" i="1" s="1"/>
  <c r="G35" i="1"/>
  <c r="G40" i="1"/>
  <c r="G45" i="1"/>
  <c r="G48" i="1"/>
  <c r="G51" i="1"/>
  <c r="G9" i="1"/>
  <c r="G15" i="1"/>
  <c r="G21" i="1"/>
  <c r="G28" i="1"/>
  <c r="G30" i="1"/>
  <c r="D9" i="1"/>
  <c r="D15" i="1"/>
  <c r="D21" i="1"/>
  <c r="D51" i="1"/>
  <c r="D35" i="1"/>
  <c r="D40" i="1"/>
  <c r="D45" i="1"/>
  <c r="D48" i="1"/>
  <c r="D28" i="1"/>
  <c r="C9" i="1"/>
  <c r="C15" i="1"/>
  <c r="C21" i="1"/>
  <c r="C51" i="1"/>
  <c r="E51" i="1" s="1"/>
  <c r="C35" i="1"/>
  <c r="C40" i="1"/>
  <c r="C45" i="1"/>
  <c r="C48" i="1"/>
  <c r="C28" i="1"/>
  <c r="F30" i="1"/>
  <c r="D138" i="1"/>
  <c r="D140" i="1"/>
  <c r="D155" i="1"/>
  <c r="D146" i="1"/>
  <c r="D149" i="1"/>
  <c r="D148" i="1" s="1"/>
  <c r="D153" i="1"/>
  <c r="D152" i="1" s="1"/>
  <c r="D62" i="1"/>
  <c r="D64" i="1"/>
  <c r="D75" i="1"/>
  <c r="D77" i="1"/>
  <c r="D87" i="1"/>
  <c r="D86" i="1" s="1"/>
  <c r="D85" i="1" s="1"/>
  <c r="C146" i="1"/>
  <c r="E146" i="1" s="1"/>
  <c r="C149" i="1"/>
  <c r="C148" i="1" s="1"/>
  <c r="E103" i="1"/>
  <c r="F103" i="1"/>
  <c r="H103" i="1"/>
  <c r="I103" i="1"/>
  <c r="E104" i="1"/>
  <c r="F104" i="1"/>
  <c r="H104" i="1"/>
  <c r="I104" i="1"/>
  <c r="E105" i="1"/>
  <c r="F105" i="1"/>
  <c r="H105" i="1"/>
  <c r="I105" i="1"/>
  <c r="E107" i="1"/>
  <c r="F107" i="1"/>
  <c r="H107" i="1"/>
  <c r="I107" i="1"/>
  <c r="E111" i="1"/>
  <c r="F111" i="1"/>
  <c r="H111" i="1"/>
  <c r="I111" i="1"/>
  <c r="E113" i="1"/>
  <c r="F113" i="1"/>
  <c r="H113" i="1"/>
  <c r="I113" i="1"/>
  <c r="E114" i="1"/>
  <c r="F114" i="1"/>
  <c r="H114" i="1"/>
  <c r="I114" i="1"/>
  <c r="E116" i="1"/>
  <c r="F116" i="1"/>
  <c r="H116" i="1"/>
  <c r="I116" i="1"/>
  <c r="D91" i="1"/>
  <c r="G62" i="1"/>
  <c r="G64" i="1"/>
  <c r="G75" i="1"/>
  <c r="H75" i="1" s="1"/>
  <c r="G77" i="1"/>
  <c r="G87" i="1"/>
  <c r="G86" i="1" s="1"/>
  <c r="G138" i="1"/>
  <c r="G137" i="1" s="1"/>
  <c r="G140" i="1"/>
  <c r="G149" i="1"/>
  <c r="G148" i="1" s="1"/>
  <c r="G146" i="1"/>
  <c r="G155" i="1"/>
  <c r="G153" i="1"/>
  <c r="H156" i="1"/>
  <c r="H154" i="1"/>
  <c r="H150" i="1"/>
  <c r="H147" i="1"/>
  <c r="H144" i="1"/>
  <c r="H142" i="1"/>
  <c r="H141" i="1"/>
  <c r="H139" i="1"/>
  <c r="H133" i="1"/>
  <c r="H132" i="1"/>
  <c r="H131" i="1"/>
  <c r="H128" i="1"/>
  <c r="H98" i="1"/>
  <c r="H97" i="1"/>
  <c r="H93" i="1"/>
  <c r="H92" i="1"/>
  <c r="H88" i="1"/>
  <c r="H83" i="1"/>
  <c r="H80" i="1"/>
  <c r="H79" i="1"/>
  <c r="H78" i="1"/>
  <c r="H76" i="1"/>
  <c r="H74" i="1"/>
  <c r="H73" i="1"/>
  <c r="H72" i="1"/>
  <c r="H71" i="1"/>
  <c r="H67" i="1"/>
  <c r="H66" i="1"/>
  <c r="H65" i="1"/>
  <c r="H63" i="1"/>
  <c r="H56" i="1"/>
  <c r="H55" i="1"/>
  <c r="H54" i="1"/>
  <c r="H52" i="1"/>
  <c r="H50" i="1"/>
  <c r="H49" i="1"/>
  <c r="H47" i="1"/>
  <c r="H46" i="1"/>
  <c r="H44" i="1"/>
  <c r="H43" i="1"/>
  <c r="H42" i="1"/>
  <c r="H41" i="1"/>
  <c r="H39" i="1"/>
  <c r="H38" i="1"/>
  <c r="H37" i="1"/>
  <c r="H36" i="1"/>
  <c r="H32" i="1"/>
  <c r="H31" i="1"/>
  <c r="H29" i="1"/>
  <c r="H26" i="1"/>
  <c r="H23" i="1"/>
  <c r="H22" i="1"/>
  <c r="H20" i="1"/>
  <c r="H16" i="1"/>
  <c r="H14" i="1"/>
  <c r="H13" i="1"/>
  <c r="H12" i="1"/>
  <c r="H11" i="1"/>
  <c r="H10" i="1"/>
  <c r="C91" i="1"/>
  <c r="F31" i="1"/>
  <c r="E31" i="1"/>
  <c r="F29" i="1"/>
  <c r="E29" i="1"/>
  <c r="I31" i="1"/>
  <c r="I29" i="1"/>
  <c r="I93" i="1"/>
  <c r="E93" i="1"/>
  <c r="F93" i="1"/>
  <c r="C62" i="1"/>
  <c r="C64" i="1"/>
  <c r="F69" i="1"/>
  <c r="C75" i="1"/>
  <c r="C77" i="1"/>
  <c r="C87" i="1"/>
  <c r="E87" i="1" s="1"/>
  <c r="F88" i="1"/>
  <c r="I88" i="1" s="1"/>
  <c r="E88" i="1"/>
  <c r="I56" i="1"/>
  <c r="F56" i="1"/>
  <c r="E56" i="1"/>
  <c r="E67" i="1"/>
  <c r="F67" i="1"/>
  <c r="E74" i="1"/>
  <c r="F74" i="1"/>
  <c r="I74" i="1"/>
  <c r="I67" i="1"/>
  <c r="I14" i="1"/>
  <c r="E14" i="1"/>
  <c r="F14" i="1"/>
  <c r="E26" i="1"/>
  <c r="F26" i="1"/>
  <c r="I26" i="1"/>
  <c r="E65" i="1"/>
  <c r="F65" i="1"/>
  <c r="I65" i="1"/>
  <c r="C153" i="1"/>
  <c r="C152" i="1" s="1"/>
  <c r="E154" i="1"/>
  <c r="F154" i="1"/>
  <c r="I154" i="1"/>
  <c r="C155" i="1"/>
  <c r="E156" i="1"/>
  <c r="F156" i="1"/>
  <c r="I156" i="1"/>
  <c r="C138" i="1"/>
  <c r="C137" i="1" s="1"/>
  <c r="C140" i="1"/>
  <c r="I73" i="1"/>
  <c r="E73" i="1"/>
  <c r="F73" i="1"/>
  <c r="I71" i="1"/>
  <c r="E71" i="1"/>
  <c r="F71" i="1"/>
  <c r="I20" i="1"/>
  <c r="I22" i="1"/>
  <c r="I23" i="1"/>
  <c r="E20" i="1"/>
  <c r="F20" i="1"/>
  <c r="E22" i="1"/>
  <c r="F22" i="1"/>
  <c r="E23" i="1"/>
  <c r="F23" i="1"/>
  <c r="I147" i="1"/>
  <c r="E147" i="1"/>
  <c r="F147" i="1"/>
  <c r="I150" i="1"/>
  <c r="I142" i="1"/>
  <c r="I141" i="1"/>
  <c r="I144" i="1"/>
  <c r="I139" i="1"/>
  <c r="I128" i="1"/>
  <c r="E150" i="1"/>
  <c r="F150" i="1"/>
  <c r="E142" i="1"/>
  <c r="F142" i="1"/>
  <c r="E141" i="1"/>
  <c r="F141" i="1"/>
  <c r="E144" i="1"/>
  <c r="F144" i="1"/>
  <c r="E139" i="1"/>
  <c r="F139" i="1"/>
  <c r="E128" i="1"/>
  <c r="F128" i="1"/>
  <c r="I98" i="1"/>
  <c r="I97" i="1"/>
  <c r="I92" i="1"/>
  <c r="I83" i="1"/>
  <c r="I80" i="1"/>
  <c r="I79" i="1"/>
  <c r="I78" i="1"/>
  <c r="I76" i="1"/>
  <c r="I72" i="1"/>
  <c r="I66" i="1"/>
  <c r="I63" i="1"/>
  <c r="I133" i="1"/>
  <c r="I132" i="1"/>
  <c r="I131" i="1"/>
  <c r="I55" i="1"/>
  <c r="I54" i="1"/>
  <c r="I52" i="1"/>
  <c r="I50" i="1"/>
  <c r="I49" i="1"/>
  <c r="I47" i="1"/>
  <c r="I46" i="1"/>
  <c r="I44" i="1"/>
  <c r="I43" i="1"/>
  <c r="I42" i="1"/>
  <c r="I41" i="1"/>
  <c r="I39" i="1"/>
  <c r="I38" i="1"/>
  <c r="I37" i="1"/>
  <c r="I36" i="1"/>
  <c r="I32" i="1"/>
  <c r="I16" i="1"/>
  <c r="I13" i="1"/>
  <c r="I12" i="1"/>
  <c r="I11" i="1"/>
  <c r="I10" i="1"/>
  <c r="E98" i="1"/>
  <c r="F98" i="1"/>
  <c r="E97" i="1"/>
  <c r="F97" i="1"/>
  <c r="E92" i="1"/>
  <c r="F92" i="1"/>
  <c r="E83" i="1"/>
  <c r="F83" i="1"/>
  <c r="F80" i="1"/>
  <c r="E79" i="1"/>
  <c r="F79" i="1"/>
  <c r="E78" i="1"/>
  <c r="F78" i="1"/>
  <c r="E76" i="1"/>
  <c r="F76" i="1"/>
  <c r="E72" i="1"/>
  <c r="F72" i="1"/>
  <c r="E66" i="1"/>
  <c r="F66" i="1"/>
  <c r="E63" i="1"/>
  <c r="F63" i="1"/>
  <c r="E133" i="1"/>
  <c r="F133" i="1"/>
  <c r="E132" i="1"/>
  <c r="F132" i="1"/>
  <c r="E131" i="1"/>
  <c r="F131" i="1"/>
  <c r="E55" i="1"/>
  <c r="F55" i="1"/>
  <c r="E54" i="1"/>
  <c r="F54" i="1"/>
  <c r="E52" i="1"/>
  <c r="F52" i="1"/>
  <c r="E50" i="1"/>
  <c r="F50" i="1"/>
  <c r="E49" i="1"/>
  <c r="F49" i="1"/>
  <c r="E47" i="1"/>
  <c r="F47" i="1"/>
  <c r="E46" i="1"/>
  <c r="F46" i="1"/>
  <c r="E44" i="1"/>
  <c r="F44" i="1"/>
  <c r="E43" i="1"/>
  <c r="F43" i="1"/>
  <c r="E42" i="1"/>
  <c r="F42" i="1"/>
  <c r="E41" i="1"/>
  <c r="F41" i="1"/>
  <c r="E39" i="1"/>
  <c r="F39" i="1"/>
  <c r="E38" i="1"/>
  <c r="F38" i="1"/>
  <c r="E37" i="1"/>
  <c r="F37" i="1"/>
  <c r="E36" i="1"/>
  <c r="F36" i="1"/>
  <c r="E32" i="1"/>
  <c r="F32" i="1"/>
  <c r="E16" i="1"/>
  <c r="F16" i="1"/>
  <c r="E13" i="1"/>
  <c r="F13" i="1"/>
  <c r="E12" i="1"/>
  <c r="F12" i="1"/>
  <c r="E11" i="1"/>
  <c r="F11" i="1"/>
  <c r="E10" i="1"/>
  <c r="F10" i="1"/>
  <c r="H100" i="1" l="1"/>
  <c r="F100" i="1"/>
  <c r="I153" i="1"/>
  <c r="E75" i="1"/>
  <c r="F48" i="1"/>
  <c r="E45" i="1"/>
  <c r="F75" i="1"/>
  <c r="I45" i="1"/>
  <c r="F21" i="1"/>
  <c r="F51" i="1"/>
  <c r="E28" i="1"/>
  <c r="I40" i="1"/>
  <c r="I24" i="1"/>
  <c r="I15" i="1"/>
  <c r="E15" i="1"/>
  <c r="F127" i="1"/>
  <c r="I146" i="1"/>
  <c r="I75" i="1"/>
  <c r="E24" i="1"/>
  <c r="H53" i="1"/>
  <c r="H153" i="1"/>
  <c r="I77" i="1"/>
  <c r="I140" i="1"/>
  <c r="I100" i="1"/>
  <c r="E152" i="1"/>
  <c r="F152" i="1"/>
  <c r="C151" i="1"/>
  <c r="F153" i="1"/>
  <c r="E153" i="1"/>
  <c r="G152" i="1"/>
  <c r="I152" i="1" s="1"/>
  <c r="E140" i="1"/>
  <c r="F140" i="1"/>
  <c r="E94" i="1"/>
  <c r="H77" i="1"/>
  <c r="I64" i="1"/>
  <c r="E64" i="1"/>
  <c r="E62" i="1"/>
  <c r="I51" i="1"/>
  <c r="H51" i="1"/>
  <c r="F40" i="1"/>
  <c r="H24" i="1"/>
  <c r="E21" i="1"/>
  <c r="H21" i="1"/>
  <c r="E18" i="1"/>
  <c r="E9" i="1"/>
  <c r="G134" i="1"/>
  <c r="H140" i="1"/>
  <c r="G122" i="1"/>
  <c r="H94" i="1"/>
  <c r="I91" i="1"/>
  <c r="I69" i="1"/>
  <c r="G61" i="1"/>
  <c r="I62" i="1"/>
  <c r="H62" i="1"/>
  <c r="D61" i="1"/>
  <c r="I53" i="1"/>
  <c r="H15" i="1"/>
  <c r="H9" i="1"/>
  <c r="F146" i="1"/>
  <c r="F77" i="1"/>
  <c r="H155" i="1"/>
  <c r="E155" i="1"/>
  <c r="F148" i="1"/>
  <c r="E149" i="1"/>
  <c r="E148" i="1"/>
  <c r="F149" i="1"/>
  <c r="C145" i="1"/>
  <c r="C143" i="1" s="1"/>
  <c r="H146" i="1"/>
  <c r="E138" i="1"/>
  <c r="C135" i="1"/>
  <c r="F136" i="1"/>
  <c r="E136" i="1"/>
  <c r="F138" i="1"/>
  <c r="F130" i="1"/>
  <c r="C122" i="1"/>
  <c r="E130" i="1"/>
  <c r="F126" i="1"/>
  <c r="E127" i="1"/>
  <c r="H123" i="1"/>
  <c r="I123" i="1"/>
  <c r="F123" i="1"/>
  <c r="E102" i="1"/>
  <c r="F102" i="1"/>
  <c r="E100" i="1"/>
  <c r="F94" i="1"/>
  <c r="F91" i="1"/>
  <c r="I81" i="1"/>
  <c r="H87" i="1"/>
  <c r="I82" i="1"/>
  <c r="E77" i="1"/>
  <c r="E69" i="1"/>
  <c r="H69" i="1"/>
  <c r="C61" i="1"/>
  <c r="F62" i="1"/>
  <c r="E53" i="1"/>
  <c r="F53" i="1"/>
  <c r="E48" i="1"/>
  <c r="H48" i="1"/>
  <c r="F45" i="1"/>
  <c r="H45" i="1"/>
  <c r="E35" i="1"/>
  <c r="F35" i="1"/>
  <c r="E30" i="1"/>
  <c r="H28" i="1"/>
  <c r="F24" i="1"/>
  <c r="D17" i="1"/>
  <c r="F18" i="1"/>
  <c r="I18" i="1"/>
  <c r="D8" i="1"/>
  <c r="F9" i="1"/>
  <c r="C17" i="1"/>
  <c r="I21" i="1"/>
  <c r="F28" i="1"/>
  <c r="H30" i="1"/>
  <c r="C27" i="1"/>
  <c r="I35" i="1"/>
  <c r="C34" i="1"/>
  <c r="C33" i="1" s="1"/>
  <c r="H64" i="1"/>
  <c r="F64" i="1"/>
  <c r="H81" i="1"/>
  <c r="D90" i="1"/>
  <c r="D89" i="1" s="1"/>
  <c r="I94" i="1"/>
  <c r="H102" i="1"/>
  <c r="E126" i="1"/>
  <c r="H130" i="1"/>
  <c r="I126" i="1"/>
  <c r="H126" i="1"/>
  <c r="I127" i="1"/>
  <c r="H127" i="1"/>
  <c r="I102" i="1"/>
  <c r="I48" i="1"/>
  <c r="G34" i="1"/>
  <c r="G33" i="1" s="1"/>
  <c r="H35" i="1"/>
  <c r="I28" i="1"/>
  <c r="G27" i="1"/>
  <c r="G8" i="1"/>
  <c r="I9" i="1"/>
  <c r="I148" i="1"/>
  <c r="H148" i="1"/>
  <c r="C81" i="1"/>
  <c r="E82" i="1"/>
  <c r="G145" i="1"/>
  <c r="D137" i="1"/>
  <c r="D134" i="1" s="1"/>
  <c r="I138" i="1"/>
  <c r="G90" i="1"/>
  <c r="H91" i="1"/>
  <c r="C68" i="1"/>
  <c r="H138" i="1"/>
  <c r="G68" i="1"/>
  <c r="C8" i="1"/>
  <c r="F15" i="1"/>
  <c r="C86" i="1"/>
  <c r="F87" i="1"/>
  <c r="I87" i="1" s="1"/>
  <c r="I149" i="1"/>
  <c r="H149" i="1"/>
  <c r="G85" i="1"/>
  <c r="H86" i="1"/>
  <c r="D68" i="1"/>
  <c r="F155" i="1"/>
  <c r="D34" i="1"/>
  <c r="D33" i="1" s="1"/>
  <c r="E40" i="1"/>
  <c r="H40" i="1"/>
  <c r="D129" i="1"/>
  <c r="D122" i="1" s="1"/>
  <c r="I130" i="1"/>
  <c r="F82" i="1"/>
  <c r="I155" i="1"/>
  <c r="C90" i="1"/>
  <c r="E91" i="1"/>
  <c r="H82" i="1"/>
  <c r="D151" i="1"/>
  <c r="D145" i="1"/>
  <c r="D27" i="1"/>
  <c r="I30" i="1"/>
  <c r="G17" i="1"/>
  <c r="H18" i="1"/>
  <c r="F61" i="1" l="1"/>
  <c r="C7" i="1"/>
  <c r="F8" i="1"/>
  <c r="I61" i="1"/>
  <c r="E151" i="1"/>
  <c r="G151" i="1"/>
  <c r="H151" i="1" s="1"/>
  <c r="H152" i="1"/>
  <c r="G60" i="1"/>
  <c r="E61" i="1"/>
  <c r="H61" i="1"/>
  <c r="D60" i="1"/>
  <c r="I8" i="1"/>
  <c r="H8" i="1"/>
  <c r="E145" i="1"/>
  <c r="F135" i="1"/>
  <c r="C134" i="1"/>
  <c r="C157" i="1" s="1"/>
  <c r="E135" i="1"/>
  <c r="E129" i="1"/>
  <c r="F90" i="1"/>
  <c r="C60" i="1"/>
  <c r="H17" i="1"/>
  <c r="E17" i="1"/>
  <c r="F17" i="1"/>
  <c r="I90" i="1"/>
  <c r="H129" i="1"/>
  <c r="F129" i="1"/>
  <c r="I129" i="1"/>
  <c r="D143" i="1"/>
  <c r="E143" i="1" s="1"/>
  <c r="I145" i="1"/>
  <c r="F145" i="1"/>
  <c r="I17" i="1"/>
  <c r="G7" i="1"/>
  <c r="E68" i="1"/>
  <c r="I137" i="1"/>
  <c r="F137" i="1"/>
  <c r="H137" i="1"/>
  <c r="E81" i="1"/>
  <c r="F81" i="1"/>
  <c r="H134" i="1"/>
  <c r="E27" i="1"/>
  <c r="F27" i="1"/>
  <c r="H27" i="1"/>
  <c r="I27" i="1"/>
  <c r="F151" i="1"/>
  <c r="C89" i="1"/>
  <c r="E89" i="1" s="1"/>
  <c r="E90" i="1"/>
  <c r="I34" i="1"/>
  <c r="E34" i="1"/>
  <c r="H34" i="1"/>
  <c r="F34" i="1"/>
  <c r="F68" i="1"/>
  <c r="I68" i="1"/>
  <c r="H68" i="1"/>
  <c r="H85" i="1"/>
  <c r="C85" i="1"/>
  <c r="E86" i="1"/>
  <c r="F86" i="1"/>
  <c r="I86" i="1" s="1"/>
  <c r="E8" i="1"/>
  <c r="G89" i="1"/>
  <c r="H89" i="1" s="1"/>
  <c r="H90" i="1"/>
  <c r="H145" i="1"/>
  <c r="G143" i="1"/>
  <c r="E137" i="1"/>
  <c r="I89" i="1" l="1"/>
  <c r="I151" i="1"/>
  <c r="H60" i="1"/>
  <c r="I60" i="1"/>
  <c r="F60" i="1"/>
  <c r="E60" i="1"/>
  <c r="F89" i="1"/>
  <c r="F33" i="1"/>
  <c r="I33" i="1"/>
  <c r="H33" i="1"/>
  <c r="C158" i="1"/>
  <c r="G119" i="1"/>
  <c r="I143" i="1"/>
  <c r="F143" i="1"/>
  <c r="H143" i="1"/>
  <c r="G157" i="1"/>
  <c r="C119" i="1"/>
  <c r="F85" i="1"/>
  <c r="I85" i="1" s="1"/>
  <c r="E85" i="1"/>
  <c r="E33" i="1"/>
  <c r="F134" i="1"/>
  <c r="I134" i="1"/>
  <c r="E134" i="1"/>
  <c r="D157" i="1"/>
  <c r="I122" i="1"/>
  <c r="H122" i="1"/>
  <c r="F122" i="1"/>
  <c r="E122" i="1"/>
  <c r="D7" i="1"/>
  <c r="E7" i="1" l="1"/>
  <c r="G120" i="1"/>
  <c r="C120" i="1"/>
  <c r="F157" i="1"/>
  <c r="I157" i="1"/>
  <c r="D158" i="1"/>
  <c r="C159" i="1"/>
  <c r="D119" i="1"/>
  <c r="I7" i="1"/>
  <c r="F7" i="1"/>
  <c r="F119" i="1" s="1"/>
  <c r="G158" i="1"/>
  <c r="H157" i="1"/>
  <c r="G159" i="1"/>
  <c r="H7" i="1"/>
  <c r="E157" i="1"/>
  <c r="E119" i="1" l="1"/>
  <c r="D159" i="1"/>
  <c r="F159" i="1" s="1"/>
  <c r="F158" i="1"/>
  <c r="I158" i="1"/>
  <c r="C160" i="1"/>
  <c r="H158" i="1"/>
  <c r="G160" i="1"/>
  <c r="I119" i="1"/>
  <c r="D120" i="1"/>
  <c r="H120" i="1" s="1"/>
  <c r="E158" i="1"/>
  <c r="H119" i="1"/>
  <c r="H159" i="1" l="1"/>
  <c r="E159" i="1"/>
  <c r="I159" i="1"/>
  <c r="I120" i="1"/>
  <c r="F120" i="1"/>
  <c r="D160" i="1"/>
  <c r="H160" i="1" s="1"/>
  <c r="E120" i="1"/>
  <c r="F160" i="1" l="1"/>
  <c r="I160" i="1"/>
  <c r="E160" i="1"/>
</calcChain>
</file>

<file path=xl/sharedStrings.xml><?xml version="1.0" encoding="utf-8"?>
<sst xmlns="http://schemas.openxmlformats.org/spreadsheetml/2006/main" count="174" uniqueCount="160">
  <si>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</si>
  <si>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</si>
  <si>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</si>
  <si>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</si>
  <si>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</si>
  <si>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</si>
  <si>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</si>
  <si>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</si>
  <si>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</si>
  <si>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</si>
  <si>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</si>
  <si>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</si>
  <si>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</si>
  <si>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</si>
  <si>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</si>
  <si>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</si>
  <si>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</si>
  <si>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</si>
  <si>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</si>
  <si>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</si>
  <si>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</si>
  <si>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</si>
  <si>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</si>
  <si>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</si>
  <si>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</si>
  <si>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</si>
  <si>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</si>
  <si>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</si>
  <si>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</si>
  <si>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</si>
  <si>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</si>
  <si>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</si>
  <si>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</si>
  <si>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</si>
  <si>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</si>
  <si>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</si>
  <si>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</si>
  <si>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</si>
  <si>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</si>
  <si>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</si>
  <si>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</si>
  <si>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</si>
  <si>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</si>
  <si>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</si>
  <si>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</si>
  <si>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</si>
  <si>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</si>
  <si>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</si>
  <si>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</si>
  <si>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</si>
  <si>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</si>
  <si>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</si>
  <si>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</si>
  <si>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</si>
  <si>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</si>
  <si>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</si>
  <si>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</si>
  <si>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</si>
  <si>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</si>
  <si>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</si>
  <si>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</si>
  <si>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</si>
  <si>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</si>
  <si>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</si>
  <si>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</si>
  <si>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</si>
  <si>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</si>
  <si>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</si>
  <si>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</si>
  <si>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</si>
  <si>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</si>
  <si>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</si>
  <si>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</si>
  <si>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</si>
  <si>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</si>
  <si>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</si>
  <si>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</si>
  <si>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</si>
  <si>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</si>
  <si>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</si>
  <si>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</si>
  <si>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</si>
  <si>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</si>
  <si>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</si>
  <si>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</si>
  <si>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</si>
  <si>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</si>
  <si>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</si>
  <si>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</si>
  <si>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</si>
  <si>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</si>
  <si>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</si>
  <si>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</si>
  <si>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</si>
  <si>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</si>
  <si>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</si>
  <si>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</si>
  <si>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</si>
  <si>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</si>
  <si>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</si>
  <si>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</si>
  <si>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</si>
  <si>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</si>
  <si>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</si>
  <si>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</si>
  <si>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</si>
  <si>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</si>
  <si>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</si>
  <si>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</si>
  <si>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</si>
  <si>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</si>
  <si>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</si>
  <si>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</si>
  <si>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</si>
  <si>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</si>
  <si>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</si>
  <si>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</si>
  <si>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</si>
  <si>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</si>
  <si>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</si>
  <si>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</si>
  <si>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</si>
  <si>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</si>
  <si>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</si>
  <si>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</si>
  <si>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</si>
  <si>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</si>
  <si>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</si>
  <si>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</si>
  <si>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</si>
  <si>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</si>
  <si>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</si>
  <si>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</si>
  <si>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2019 до 2018 (%)</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</si>
  <si>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</si>
  <si>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</si>
  <si>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</si>
  <si>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</si>
  <si>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</si>
  <si>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</si>
  <si>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</si>
  <si>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</si>
  <si>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</si>
  <si>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</si>
  <si>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</si>
  <si>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</si>
  <si>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</si>
  <si>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</si>
  <si>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</si>
  <si>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Аналіз доходної частини місцевого бюджету міста Буча за 2019 рік</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</si>
  <si>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</si>
  <si>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</si>
  <si>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</si>
  <si>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t>
  </si>
  <si>
    <t>Фактичні надходження
 за 2018 рік</t>
  </si>
  <si>
    <t>Фактичні надходження
за 2019 рік</t>
  </si>
  <si>
    <t xml:space="preserve"> Затвердженний план  
на 2019 рік 
з урахуванням змін</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</si>
  <si>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</si>
  <si>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Секретар ради</t>
  </si>
  <si>
    <t>В.П. Олексюк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</si>
</sst>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_ ;\-#,##0.00\ "/>
    <numFmt numFmtId="165" formatCode="#,##0.0_ ;\-#,##0.0\ "/>
  </numFmts>
  <fonts count="31" x14ac:knownFonts="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88">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4" fontId="16" fillId="5" borderId="1" xfId="0" applyNumberFormat="1" applyFont="1" applyFill="1" applyBorder="1" applyAlignment="1">
      <alignment horizontal="righ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0" fontId="27" fillId="0" borderId="1" xfId="0" applyFont="1" applyFill="1" applyBorder="1" applyAlignment="1">
      <alignment horizontal="center" vertical="center" wrapText="1" shrinkToFit="1"/>
    </xf>
    <xf numFmtId="0" fontId="27"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164" fontId="0" fillId="0" borderId="0" xfId="0" applyNumberFormat="1"/>
    <xf numFmtId="4" fontId="5" fillId="0" borderId="0" xfId="0" applyNumberFormat="1" applyFont="1" applyAlignment="1"/>
    <xf numFmtId="4" fontId="3" fillId="0" borderId="0" xfId="0" applyNumberFormat="1" applyFont="1" applyAlignment="1"/>
    <xf numFmtId="0" fontId="8" fillId="0" borderId="1"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2" fillId="0" borderId="1" xfId="0" applyFont="1" applyBorder="1" applyAlignment="1">
      <alignment horizontal="center" vertical="center" wrapText="1" shrinkToFit="1"/>
    </xf>
    <xf numFmtId="0" fontId="2" fillId="0" borderId="1" xfId="0" applyFont="1" applyFill="1" applyBorder="1" applyAlignment="1">
      <alignment horizontal="center" vertical="center" wrapText="1" shrinkToFit="1"/>
    </xf>
    <xf numFmtId="0" fontId="16" fillId="5" borderId="1" xfId="0" applyFont="1" applyFill="1" applyBorder="1" applyAlignment="1">
      <alignment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9" fillId="0" borderId="0" xfId="0" applyFont="1" applyAlignment="1">
      <alignment horizontal="center"/>
    </xf>
    <xf numFmtId="0" fontId="15" fillId="0" borderId="0" xfId="0" applyFont="1" applyBorder="1" applyAlignment="1">
      <alignment horizontal="center" vertical="center" wrapText="1" shrinkToFit="1"/>
    </xf>
    <xf numFmtId="0" fontId="11" fillId="5" borderId="1" xfId="0" applyFont="1" applyFill="1" applyBorder="1" applyAlignment="1">
      <alignment horizontal="left" vertical="center" wrapText="1" shrinkToFit="1"/>
    </xf>
    <xf numFmtId="0" fontId="10" fillId="5" borderId="1" xfId="0" applyFont="1" applyFill="1" applyBorder="1" applyAlignment="1">
      <alignment horizontal="left" vertical="center" wrapText="1" shrinkToFit="1"/>
    </xf>
    <xf numFmtId="0" fontId="9" fillId="4" borderId="1" xfId="0" applyFont="1" applyFill="1" applyBorder="1" applyAlignment="1">
      <alignment horizontal="left" vertical="center" wrapText="1" shrinkToFit="1"/>
    </xf>
    <xf numFmtId="0" fontId="7" fillId="0" borderId="1" xfId="0" applyFont="1" applyBorder="1" applyAlignment="1">
      <alignment horizontal="left" vertical="center" wrapText="1" shrinkToFit="1"/>
    </xf>
    <xf numFmtId="0" fontId="7" fillId="4" borderId="1" xfId="0" applyFont="1" applyFill="1" applyBorder="1" applyAlignment="1">
      <alignment horizontal="left" vertical="center" wrapText="1" shrinkToFit="1"/>
    </xf>
    <xf numFmtId="0" fontId="8" fillId="4" borderId="1" xfId="0" applyFont="1" applyFill="1" applyBorder="1" applyAlignment="1">
      <alignment horizontal="left" vertical="center" wrapText="1" shrinkToFi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02"/>
  <sheetViews>
    <sheetView tabSelected="1" view="pageBreakPreview" zoomScale="55" zoomScaleNormal="100" zoomScaleSheetLayoutView="55" workbookViewId="0">
      <pane xSplit="2" ySplit="6" topLeftCell="D7" activePane="bottomRight" state="frozen"/>
      <selection pane="topRight" activeCell="C1" sqref="C1"/>
      <selection pane="bottomLeft" activeCell="A7" sqref="A7"/>
      <selection pane="bottomRight" activeCell="A2" sqref="A2:I2"/>
    </sheetView>
  </sheetViews>
  <sheetFormatPr defaultRowHeight="12.75" x14ac:dyDescent="0.2"/>
  <cols>
    <col min="1" max="1" width="20.83203125" customWidth="1"/>
    <col min="2" max="2" width="174.6640625" customWidth="1"/>
    <col min="3" max="3" width="34.33203125" customWidth="1"/>
    <col min="4" max="4" width="34.33203125" style="3" customWidth="1"/>
    <col min="5" max="5" width="17.5" customWidth="1"/>
    <col min="6" max="6" width="28" customWidth="1"/>
    <col min="7" max="7" width="32.5" customWidth="1"/>
    <col min="8" max="8" width="18" style="44" customWidth="1"/>
    <col min="9" max="9" width="29.6640625" customWidth="1"/>
    <col min="10" max="10" width="17" customWidth="1"/>
    <col min="12" max="12" width="14.1640625" customWidth="1"/>
  </cols>
  <sheetData>
    <row r="1" spans="1:10" ht="30.75" customHeight="1" x14ac:dyDescent="0.3">
      <c r="D1" s="2"/>
      <c r="G1" s="78" t="s">
        <v>82</v>
      </c>
      <c r="H1" s="78"/>
      <c r="I1" s="78"/>
    </row>
    <row r="2" spans="1:10" ht="30" x14ac:dyDescent="0.4">
      <c r="A2" s="80" t="s">
        <v>149</v>
      </c>
      <c r="B2" s="80"/>
      <c r="C2" s="80"/>
      <c r="D2" s="80"/>
      <c r="E2" s="80"/>
      <c r="F2" s="80"/>
      <c r="G2" s="80"/>
      <c r="H2" s="80"/>
      <c r="I2" s="80"/>
    </row>
    <row r="3" spans="1:10" ht="18.75" x14ac:dyDescent="0.3">
      <c r="A3" s="1"/>
      <c r="B3" s="1"/>
      <c r="C3" s="72"/>
      <c r="D3" s="71"/>
      <c r="E3" s="1"/>
      <c r="F3" s="1"/>
      <c r="G3" s="1"/>
      <c r="I3" s="46" t="s">
        <v>0</v>
      </c>
    </row>
    <row r="4" spans="1:10" ht="56.25" x14ac:dyDescent="0.2">
      <c r="A4" s="73" t="s">
        <v>58</v>
      </c>
      <c r="B4" s="73" t="s">
        <v>59</v>
      </c>
      <c r="C4" s="74" t="s">
        <v>156</v>
      </c>
      <c r="D4" s="74" t="s">
        <v>155</v>
      </c>
      <c r="E4" s="75" t="s">
        <v>61</v>
      </c>
      <c r="F4" s="75" t="s">
        <v>60</v>
      </c>
      <c r="G4" s="74" t="s">
        <v>154</v>
      </c>
      <c r="H4" s="76" t="s">
        <v>133</v>
      </c>
      <c r="I4" s="75" t="s">
        <v>62</v>
      </c>
    </row>
    <row r="5" spans="1:10" ht="37.5" x14ac:dyDescent="0.2">
      <c r="A5" s="75">
        <v>1</v>
      </c>
      <c r="B5" s="75">
        <v>2</v>
      </c>
      <c r="C5" s="75">
        <v>3</v>
      </c>
      <c r="D5" s="75">
        <v>4</v>
      </c>
      <c r="E5" s="75" t="s">
        <v>118</v>
      </c>
      <c r="F5" s="75" t="s">
        <v>119</v>
      </c>
      <c r="G5" s="75">
        <v>7</v>
      </c>
      <c r="H5" s="75" t="s">
        <v>116</v>
      </c>
      <c r="I5" s="75" t="s">
        <v>117</v>
      </c>
    </row>
    <row r="6" spans="1:10" ht="27" x14ac:dyDescent="0.2">
      <c r="A6" s="79" t="s">
        <v>76</v>
      </c>
      <c r="B6" s="79"/>
      <c r="C6" s="79"/>
      <c r="D6" s="79"/>
      <c r="E6" s="79"/>
      <c r="F6" s="79"/>
      <c r="G6" s="79"/>
      <c r="H6" s="79"/>
      <c r="I6" s="79"/>
    </row>
    <row r="7" spans="1:10" ht="22.5" x14ac:dyDescent="0.2">
      <c r="A7" s="4">
        <v>10000000</v>
      </c>
      <c r="B7" s="29" t="s">
        <v>1</v>
      </c>
      <c r="C7" s="5">
        <f>C8+C17+C27+C33+C57</f>
        <v>258305918</v>
      </c>
      <c r="D7" s="5">
        <f>D8+D17+D27+D33+D57</f>
        <v>270248929.50999999</v>
      </c>
      <c r="E7" s="63">
        <f>IF(C7=0,0,D7/C7*100)</f>
        <v>104.62359190314797</v>
      </c>
      <c r="F7" s="5">
        <f t="shared" ref="F7:F52" si="0">D7-C7</f>
        <v>11943011.50999999</v>
      </c>
      <c r="G7" s="5">
        <f>G8+G17+G27+G33+G57</f>
        <v>189534718.16</v>
      </c>
      <c r="H7" s="63">
        <f t="shared" ref="H7:H59" si="1">IF(G7&lt;0,0,IF(D7&lt;0,0,IF(G7=0,0,(IF(D7=0,0,(D7/G7)*100)))))</f>
        <v>142.58544932219925</v>
      </c>
      <c r="I7" s="5">
        <f t="shared" ref="I7:I52" si="2">D7-G7</f>
        <v>80714211.349999994</v>
      </c>
    </row>
    <row r="8" spans="1:10" ht="22.5" x14ac:dyDescent="0.2">
      <c r="A8" s="6">
        <v>11000000</v>
      </c>
      <c r="B8" s="30" t="s">
        <v>2</v>
      </c>
      <c r="C8" s="7">
        <f>C9+C15</f>
        <v>111393907</v>
      </c>
      <c r="D8" s="7">
        <f>D9+D15</f>
        <v>115541504</v>
      </c>
      <c r="E8" s="65">
        <f t="shared" ref="E8:E92" si="3">IF(C8=0,0,D8/C8*100)</f>
        <v>103.72336074000887</v>
      </c>
      <c r="F8" s="7">
        <f t="shared" si="0"/>
        <v>4147597</v>
      </c>
      <c r="G8" s="7">
        <f>G9+G15</f>
        <v>72234870.519999996</v>
      </c>
      <c r="H8" s="65">
        <f t="shared" si="1"/>
        <v>159.95253146886932</v>
      </c>
      <c r="I8" s="7">
        <f t="shared" si="2"/>
        <v>43306633.480000004</v>
      </c>
    </row>
    <row r="9" spans="1:10" ht="23.25" x14ac:dyDescent="0.2">
      <c r="A9" s="8">
        <v>11010000</v>
      </c>
      <c r="B9" s="31" t="s">
        <v>3</v>
      </c>
      <c r="C9" s="9">
        <f>SUM(C10:C14)</f>
        <v>111334429</v>
      </c>
      <c r="D9" s="9">
        <f>SUM(D10:D14)</f>
        <v>115482025.78</v>
      </c>
      <c r="E9" s="66">
        <f t="shared" si="3"/>
        <v>103.72534966699294</v>
      </c>
      <c r="F9" s="9">
        <f t="shared" si="0"/>
        <v>4147596.7800000012</v>
      </c>
      <c r="G9" s="9">
        <f>SUM(G10:G14)</f>
        <v>72086128.069999993</v>
      </c>
      <c r="H9" s="66">
        <f t="shared" si="1"/>
        <v>160.20006743580396</v>
      </c>
      <c r="I9" s="9">
        <f t="shared" si="2"/>
        <v>43395897.710000008</v>
      </c>
    </row>
    <row r="10" spans="1:10" ht="46.5" x14ac:dyDescent="0.45">
      <c r="A10" s="10">
        <v>11010100</v>
      </c>
      <c r="B10" s="32" t="s">
        <v>4</v>
      </c>
      <c r="C10" s="11">
        <v>104107729</v>
      </c>
      <c r="D10" s="11">
        <v>107750617.45999999</v>
      </c>
      <c r="E10" s="64">
        <f t="shared" si="3"/>
        <v>103.49915274782336</v>
      </c>
      <c r="F10" s="12">
        <f t="shared" si="0"/>
        <v>3642888.4599999934</v>
      </c>
      <c r="G10" s="11">
        <v>65613106.399999999</v>
      </c>
      <c r="H10" s="64">
        <f t="shared" si="1"/>
        <v>164.22117984037408</v>
      </c>
      <c r="I10" s="12">
        <f t="shared" si="2"/>
        <v>42137511.059999995</v>
      </c>
      <c r="J10" s="41"/>
    </row>
    <row r="11" spans="1:10" ht="69.75" x14ac:dyDescent="0.45">
      <c r="A11" s="10">
        <v>11010200</v>
      </c>
      <c r="B11" s="32" t="s">
        <v>5</v>
      </c>
      <c r="C11" s="11">
        <v>1056600</v>
      </c>
      <c r="D11" s="11">
        <v>1291248.3400000001</v>
      </c>
      <c r="E11" s="64">
        <f t="shared" si="3"/>
        <v>122.20786863524513</v>
      </c>
      <c r="F11" s="12">
        <f t="shared" si="0"/>
        <v>234648.34000000008</v>
      </c>
      <c r="G11" s="11">
        <v>1045432.71</v>
      </c>
      <c r="H11" s="64">
        <f t="shared" si="1"/>
        <v>123.5132904919342</v>
      </c>
      <c r="I11" s="12">
        <f t="shared" si="2"/>
        <v>245815.63000000012</v>
      </c>
      <c r="J11" s="41"/>
    </row>
    <row r="12" spans="1:10" ht="46.5" x14ac:dyDescent="0.45">
      <c r="A12" s="10">
        <v>11010400</v>
      </c>
      <c r="B12" s="32" t="s">
        <v>6</v>
      </c>
      <c r="C12" s="11">
        <v>2469700</v>
      </c>
      <c r="D12" s="11">
        <v>2584776.89</v>
      </c>
      <c r="E12" s="64">
        <f t="shared" si="3"/>
        <v>104.65954933797627</v>
      </c>
      <c r="F12" s="12">
        <f t="shared" si="0"/>
        <v>115076.89000000013</v>
      </c>
      <c r="G12" s="11">
        <v>2662604.5699999998</v>
      </c>
      <c r="H12" s="64">
        <f t="shared" si="1"/>
        <v>97.077009448684322</v>
      </c>
      <c r="I12" s="12">
        <f t="shared" si="2"/>
        <v>-77827.679999999702</v>
      </c>
      <c r="J12" s="41"/>
    </row>
    <row r="13" spans="1:10" ht="46.5" x14ac:dyDescent="0.45">
      <c r="A13" s="10">
        <v>11010500</v>
      </c>
      <c r="B13" s="32" t="s">
        <v>7</v>
      </c>
      <c r="C13" s="11">
        <v>3700400</v>
      </c>
      <c r="D13" s="11">
        <v>3854948.84</v>
      </c>
      <c r="E13" s="64">
        <f t="shared" si="3"/>
        <v>104.17654415738839</v>
      </c>
      <c r="F13" s="12">
        <f t="shared" si="0"/>
        <v>154548.83999999985</v>
      </c>
      <c r="G13" s="11">
        <v>2764984.39</v>
      </c>
      <c r="H13" s="64">
        <f t="shared" si="1"/>
        <v>139.42027499113655</v>
      </c>
      <c r="I13" s="12">
        <f t="shared" si="2"/>
        <v>1089964.4499999997</v>
      </c>
      <c r="J13" s="41"/>
    </row>
    <row r="14" spans="1:10" ht="46.5" x14ac:dyDescent="0.45">
      <c r="A14" s="10">
        <v>11010600</v>
      </c>
      <c r="B14" s="32" t="s">
        <v>101</v>
      </c>
      <c r="C14" s="11">
        <v>0</v>
      </c>
      <c r="D14" s="11">
        <v>434.25</v>
      </c>
      <c r="E14" s="64">
        <f>IF(C14=0,0,D14/C14*100)</f>
        <v>0</v>
      </c>
      <c r="F14" s="12">
        <f>D14-C14</f>
        <v>434.25</v>
      </c>
      <c r="G14" s="11">
        <v>0</v>
      </c>
      <c r="H14" s="64">
        <f t="shared" si="1"/>
        <v>0</v>
      </c>
      <c r="I14" s="12">
        <f>D14-G14</f>
        <v>434.25</v>
      </c>
      <c r="J14" s="41"/>
    </row>
    <row r="15" spans="1:10" ht="23.25" x14ac:dyDescent="0.2">
      <c r="A15" s="8">
        <v>11020000</v>
      </c>
      <c r="B15" s="31" t="s">
        <v>8</v>
      </c>
      <c r="C15" s="9">
        <f>SUM(C16:C16)</f>
        <v>59478</v>
      </c>
      <c r="D15" s="9">
        <f>SUM(D16:D16)</f>
        <v>59478.22</v>
      </c>
      <c r="E15" s="66">
        <f t="shared" si="3"/>
        <v>100.00036988466323</v>
      </c>
      <c r="F15" s="9">
        <f t="shared" si="0"/>
        <v>0.22000000000116415</v>
      </c>
      <c r="G15" s="9">
        <f>SUM(G16:G16)</f>
        <v>148742.45000000001</v>
      </c>
      <c r="H15" s="66">
        <f t="shared" si="1"/>
        <v>39.987387595135075</v>
      </c>
      <c r="I15" s="9">
        <f t="shared" si="2"/>
        <v>-89264.23000000001</v>
      </c>
      <c r="J15" s="42"/>
    </row>
    <row r="16" spans="1:10" ht="23.25" x14ac:dyDescent="0.2">
      <c r="A16" s="10">
        <v>11020200</v>
      </c>
      <c r="B16" s="32" t="s">
        <v>9</v>
      </c>
      <c r="C16" s="11">
        <v>59478</v>
      </c>
      <c r="D16" s="11">
        <v>59478.22</v>
      </c>
      <c r="E16" s="64">
        <f t="shared" si="3"/>
        <v>100.00036988466323</v>
      </c>
      <c r="F16" s="12">
        <f t="shared" si="0"/>
        <v>0.22000000000116415</v>
      </c>
      <c r="G16" s="11">
        <v>148742.45000000001</v>
      </c>
      <c r="H16" s="64">
        <f t="shared" si="1"/>
        <v>39.987387595135075</v>
      </c>
      <c r="I16" s="12">
        <f t="shared" si="2"/>
        <v>-89264.23000000001</v>
      </c>
    </row>
    <row r="17" spans="1:10" ht="22.5" x14ac:dyDescent="0.2">
      <c r="A17" s="6">
        <v>13000000</v>
      </c>
      <c r="B17" s="30" t="s">
        <v>91</v>
      </c>
      <c r="C17" s="7">
        <f>C18+C21+C24</f>
        <v>796554</v>
      </c>
      <c r="D17" s="7">
        <f>D18+D21+D24</f>
        <v>796803.47</v>
      </c>
      <c r="E17" s="65">
        <f t="shared" ref="E17:E26" si="4">IF(C17=0,0,D17/C17*100)</f>
        <v>100.03131865510686</v>
      </c>
      <c r="F17" s="7">
        <f t="shared" ref="F17:F26" si="5">D17-C17</f>
        <v>249.46999999997206</v>
      </c>
      <c r="G17" s="7">
        <f>G18+G21+G24</f>
        <v>1343.8899999999999</v>
      </c>
      <c r="H17" s="65">
        <f t="shared" si="1"/>
        <v>59290.825141938709</v>
      </c>
      <c r="I17" s="7">
        <f t="shared" ref="I17:I26" si="6">D17-G17</f>
        <v>795459.58</v>
      </c>
    </row>
    <row r="18" spans="1:10" ht="23.25" x14ac:dyDescent="0.2">
      <c r="A18" s="8">
        <v>13010000</v>
      </c>
      <c r="B18" s="31" t="s">
        <v>92</v>
      </c>
      <c r="C18" s="9">
        <f>SUM(C19:C20)</f>
        <v>773081</v>
      </c>
      <c r="D18" s="9">
        <f>SUM(D19:D20)</f>
        <v>773171.9</v>
      </c>
      <c r="E18" s="66">
        <f t="shared" si="4"/>
        <v>100.01175814694709</v>
      </c>
      <c r="F18" s="9">
        <f t="shared" si="5"/>
        <v>90.900000000023283</v>
      </c>
      <c r="G18" s="9">
        <f>SUM(G19:G20)</f>
        <v>0</v>
      </c>
      <c r="H18" s="66">
        <f t="shared" si="1"/>
        <v>0</v>
      </c>
      <c r="I18" s="9">
        <f t="shared" si="6"/>
        <v>773171.9</v>
      </c>
    </row>
    <row r="19" spans="1:10" ht="46.5" x14ac:dyDescent="0.2">
      <c r="A19" s="18">
        <v>13010100</v>
      </c>
      <c r="B19" s="47" t="s">
        <v>134</v>
      </c>
      <c r="C19" s="11">
        <v>69286</v>
      </c>
      <c r="D19" s="11">
        <v>69328.649999999994</v>
      </c>
      <c r="E19" s="64">
        <f t="shared" ref="E19" si="7">IF(C19=0,0,D19/C19*100)</f>
        <v>100.0615564471899</v>
      </c>
      <c r="F19" s="12">
        <f t="shared" ref="F19" si="8">D19-C19</f>
        <v>42.649999999994179</v>
      </c>
      <c r="G19" s="11">
        <v>0</v>
      </c>
      <c r="H19" s="64">
        <f t="shared" ref="H19" si="9">IF(G19&lt;0,0,IF(D19&lt;0,0,IF(G19=0,0,(IF(D19=0,0,(D19/G19)*100)))))</f>
        <v>0</v>
      </c>
      <c r="I19" s="12">
        <f t="shared" ref="I19" si="10">D19-G19</f>
        <v>69328.649999999994</v>
      </c>
    </row>
    <row r="20" spans="1:10" ht="69.75" x14ac:dyDescent="0.2">
      <c r="A20" s="18">
        <v>13010200</v>
      </c>
      <c r="B20" s="47" t="s">
        <v>93</v>
      </c>
      <c r="C20" s="11">
        <v>703795</v>
      </c>
      <c r="D20" s="11">
        <v>703843.25</v>
      </c>
      <c r="E20" s="64">
        <f t="shared" si="4"/>
        <v>100.00685568951187</v>
      </c>
      <c r="F20" s="12">
        <f t="shared" si="5"/>
        <v>48.25</v>
      </c>
      <c r="G20" s="11">
        <v>0</v>
      </c>
      <c r="H20" s="64">
        <f t="shared" si="1"/>
        <v>0</v>
      </c>
      <c r="I20" s="12">
        <f t="shared" si="6"/>
        <v>703843.25</v>
      </c>
    </row>
    <row r="21" spans="1:10" ht="23.25" x14ac:dyDescent="0.2">
      <c r="A21" s="8">
        <v>13020000</v>
      </c>
      <c r="B21" s="31" t="s">
        <v>94</v>
      </c>
      <c r="C21" s="9">
        <f>SUM(C22:C23)</f>
        <v>3844</v>
      </c>
      <c r="D21" s="9">
        <f>SUM(D22:D23)</f>
        <v>3914.9500000000003</v>
      </c>
      <c r="E21" s="66">
        <f t="shared" si="4"/>
        <v>101.84573361082208</v>
      </c>
      <c r="F21" s="9">
        <f t="shared" si="5"/>
        <v>70.950000000000273</v>
      </c>
      <c r="G21" s="9">
        <f>SUM(G22:G23)</f>
        <v>1252.3699999999999</v>
      </c>
      <c r="H21" s="66">
        <f t="shared" si="1"/>
        <v>312.60330413535939</v>
      </c>
      <c r="I21" s="9">
        <f t="shared" si="6"/>
        <v>2662.5800000000004</v>
      </c>
    </row>
    <row r="22" spans="1:10" ht="23.25" x14ac:dyDescent="0.2">
      <c r="A22" s="18">
        <v>13020200</v>
      </c>
      <c r="B22" s="47" t="s">
        <v>95</v>
      </c>
      <c r="C22" s="11">
        <v>1617</v>
      </c>
      <c r="D22" s="11">
        <v>1618.15</v>
      </c>
      <c r="E22" s="64">
        <f t="shared" si="4"/>
        <v>100.07111935683363</v>
      </c>
      <c r="F22" s="12">
        <f t="shared" si="5"/>
        <v>1.1500000000000909</v>
      </c>
      <c r="G22" s="11">
        <v>1252.3699999999999</v>
      </c>
      <c r="H22" s="64">
        <f t="shared" si="1"/>
        <v>129.20702348347535</v>
      </c>
      <c r="I22" s="12">
        <f t="shared" si="6"/>
        <v>365.7800000000002</v>
      </c>
    </row>
    <row r="23" spans="1:10" ht="46.5" x14ac:dyDescent="0.3">
      <c r="A23" s="18">
        <v>13020400</v>
      </c>
      <c r="B23" s="47" t="s">
        <v>96</v>
      </c>
      <c r="C23" s="11">
        <v>2227</v>
      </c>
      <c r="D23" s="11">
        <v>2296.8000000000002</v>
      </c>
      <c r="E23" s="64">
        <f t="shared" si="4"/>
        <v>103.13426133812304</v>
      </c>
      <c r="F23" s="12">
        <f t="shared" si="5"/>
        <v>69.800000000000182</v>
      </c>
      <c r="G23" s="11">
        <v>0</v>
      </c>
      <c r="H23" s="64">
        <f t="shared" si="1"/>
        <v>0</v>
      </c>
      <c r="I23" s="12">
        <f t="shared" si="6"/>
        <v>2296.8000000000002</v>
      </c>
      <c r="J23" s="43"/>
    </row>
    <row r="24" spans="1:10" ht="23.25" x14ac:dyDescent="0.2">
      <c r="A24" s="8">
        <v>13030000</v>
      </c>
      <c r="B24" s="31" t="s">
        <v>97</v>
      </c>
      <c r="C24" s="9">
        <f>SUM(C25:C26)</f>
        <v>19629</v>
      </c>
      <c r="D24" s="9">
        <f>SUM(D25:D26)</f>
        <v>19716.620000000003</v>
      </c>
      <c r="E24" s="66">
        <f t="shared" si="4"/>
        <v>100.44638035559632</v>
      </c>
      <c r="F24" s="9">
        <f t="shared" si="5"/>
        <v>87.620000000002619</v>
      </c>
      <c r="G24" s="9">
        <f>SUM(G25:G26)</f>
        <v>91.52</v>
      </c>
      <c r="H24" s="66">
        <f t="shared" si="1"/>
        <v>21543.509615384617</v>
      </c>
      <c r="I24" s="9">
        <f t="shared" si="6"/>
        <v>19625.100000000002</v>
      </c>
    </row>
    <row r="25" spans="1:10" ht="46.5" x14ac:dyDescent="0.2">
      <c r="A25" s="18">
        <v>13030100</v>
      </c>
      <c r="B25" s="47" t="s">
        <v>135</v>
      </c>
      <c r="C25" s="11">
        <v>15229</v>
      </c>
      <c r="D25" s="11">
        <v>15277.37</v>
      </c>
      <c r="E25" s="64">
        <f t="shared" ref="E25" si="11">IF(C25=0,0,D25/C25*100)</f>
        <v>100.31761770306653</v>
      </c>
      <c r="F25" s="12">
        <f t="shared" ref="F25" si="12">D25-C25</f>
        <v>48.3700000000008</v>
      </c>
      <c r="G25" s="11">
        <v>0</v>
      </c>
      <c r="H25" s="64">
        <f t="shared" ref="H25" si="13">IF(G25&lt;0,0,IF(D25&lt;0,0,IF(G25=0,0,(IF(D25=0,0,(D25/G25)*100)))))</f>
        <v>0</v>
      </c>
      <c r="I25" s="12">
        <f t="shared" ref="I25" si="14">D25-G25</f>
        <v>15277.37</v>
      </c>
    </row>
    <row r="26" spans="1:10" ht="26.25" customHeight="1" x14ac:dyDescent="0.2">
      <c r="A26" s="18">
        <v>13030200</v>
      </c>
      <c r="B26" s="47" t="s">
        <v>136</v>
      </c>
      <c r="C26" s="11">
        <v>4400</v>
      </c>
      <c r="D26" s="11">
        <v>4439.25</v>
      </c>
      <c r="E26" s="64">
        <f t="shared" si="4"/>
        <v>100.89204545454547</v>
      </c>
      <c r="F26" s="12">
        <f t="shared" si="5"/>
        <v>39.25</v>
      </c>
      <c r="G26" s="11">
        <v>91.52</v>
      </c>
      <c r="H26" s="64">
        <f t="shared" si="1"/>
        <v>4850.5791083916083</v>
      </c>
      <c r="I26" s="12">
        <f t="shared" si="6"/>
        <v>4347.7299999999996</v>
      </c>
    </row>
    <row r="27" spans="1:10" ht="22.5" x14ac:dyDescent="0.2">
      <c r="A27" s="6">
        <v>14000000</v>
      </c>
      <c r="B27" s="30" t="s">
        <v>10</v>
      </c>
      <c r="C27" s="7">
        <f>C28+C30+C32</f>
        <v>25316100</v>
      </c>
      <c r="D27" s="7">
        <f>D28+D30+D32</f>
        <v>26663674.600000001</v>
      </c>
      <c r="E27" s="65">
        <f t="shared" si="3"/>
        <v>105.32299445807215</v>
      </c>
      <c r="F27" s="7">
        <f t="shared" si="0"/>
        <v>1347574.6000000015</v>
      </c>
      <c r="G27" s="7">
        <f>G28+G30+G32</f>
        <v>25870740.100000001</v>
      </c>
      <c r="H27" s="65">
        <f t="shared" si="1"/>
        <v>103.0649857597232</v>
      </c>
      <c r="I27" s="7">
        <f t="shared" si="2"/>
        <v>792934.5</v>
      </c>
    </row>
    <row r="28" spans="1:10" ht="23.25" x14ac:dyDescent="0.2">
      <c r="A28" s="8">
        <v>14020000</v>
      </c>
      <c r="B28" s="31" t="s">
        <v>109</v>
      </c>
      <c r="C28" s="9">
        <f>C29</f>
        <v>2197600</v>
      </c>
      <c r="D28" s="9">
        <f>D29</f>
        <v>2324939.2599999998</v>
      </c>
      <c r="E28" s="66">
        <f t="shared" si="3"/>
        <v>105.79446942118673</v>
      </c>
      <c r="F28" s="9">
        <f t="shared" si="0"/>
        <v>127339.25999999978</v>
      </c>
      <c r="G28" s="9">
        <f>G29</f>
        <v>2530358.5</v>
      </c>
      <c r="H28" s="66">
        <f t="shared" si="1"/>
        <v>91.88181279451112</v>
      </c>
      <c r="I28" s="9">
        <f t="shared" si="2"/>
        <v>-205419.24000000022</v>
      </c>
    </row>
    <row r="29" spans="1:10" ht="23.25" x14ac:dyDescent="0.2">
      <c r="A29" s="18">
        <v>14021900</v>
      </c>
      <c r="B29" s="47" t="s">
        <v>110</v>
      </c>
      <c r="C29" s="24">
        <v>2197600</v>
      </c>
      <c r="D29" s="24">
        <v>2324939.2599999998</v>
      </c>
      <c r="E29" s="64">
        <f t="shared" si="3"/>
        <v>105.79446942118673</v>
      </c>
      <c r="F29" s="12">
        <f t="shared" si="0"/>
        <v>127339.25999999978</v>
      </c>
      <c r="G29" s="24">
        <v>2530358.5</v>
      </c>
      <c r="H29" s="64">
        <f t="shared" si="1"/>
        <v>91.88181279451112</v>
      </c>
      <c r="I29" s="12">
        <f t="shared" si="2"/>
        <v>-205419.24000000022</v>
      </c>
    </row>
    <row r="30" spans="1:10" ht="23.25" x14ac:dyDescent="0.2">
      <c r="A30" s="8">
        <v>14030000</v>
      </c>
      <c r="B30" s="31" t="s">
        <v>111</v>
      </c>
      <c r="C30" s="9">
        <f>C31</f>
        <v>9489100</v>
      </c>
      <c r="D30" s="9">
        <f>D31</f>
        <v>9577176.3800000008</v>
      </c>
      <c r="E30" s="66">
        <f t="shared" si="3"/>
        <v>100.92818475935547</v>
      </c>
      <c r="F30" s="9">
        <f t="shared" si="0"/>
        <v>88076.38000000082</v>
      </c>
      <c r="G30" s="9">
        <f>G31</f>
        <v>10430785.960000001</v>
      </c>
      <c r="H30" s="66">
        <f t="shared" si="1"/>
        <v>91.816440455461134</v>
      </c>
      <c r="I30" s="9">
        <f t="shared" si="2"/>
        <v>-853609.58000000007</v>
      </c>
    </row>
    <row r="31" spans="1:10" ht="23.25" x14ac:dyDescent="0.2">
      <c r="A31" s="18">
        <v>14031900</v>
      </c>
      <c r="B31" s="47" t="s">
        <v>110</v>
      </c>
      <c r="C31" s="24">
        <v>9489100</v>
      </c>
      <c r="D31" s="24">
        <v>9577176.3800000008</v>
      </c>
      <c r="E31" s="64">
        <f t="shared" si="3"/>
        <v>100.92818475935547</v>
      </c>
      <c r="F31" s="12">
        <f t="shared" si="0"/>
        <v>88076.38000000082</v>
      </c>
      <c r="G31" s="24">
        <v>10430785.960000001</v>
      </c>
      <c r="H31" s="64">
        <f t="shared" si="1"/>
        <v>91.816440455461134</v>
      </c>
      <c r="I31" s="12">
        <f t="shared" si="2"/>
        <v>-853609.58000000007</v>
      </c>
    </row>
    <row r="32" spans="1:10" ht="46.5" x14ac:dyDescent="0.2">
      <c r="A32" s="8">
        <v>14040000</v>
      </c>
      <c r="B32" s="31" t="s">
        <v>11</v>
      </c>
      <c r="C32" s="9">
        <v>13629400</v>
      </c>
      <c r="D32" s="9">
        <v>14761558.960000001</v>
      </c>
      <c r="E32" s="66">
        <f t="shared" si="3"/>
        <v>108.30674101574537</v>
      </c>
      <c r="F32" s="9">
        <f t="shared" si="0"/>
        <v>1132158.9600000009</v>
      </c>
      <c r="G32" s="9">
        <v>12909595.640000001</v>
      </c>
      <c r="H32" s="66">
        <f t="shared" si="1"/>
        <v>114.34563383427555</v>
      </c>
      <c r="I32" s="9">
        <f t="shared" si="2"/>
        <v>1851963.3200000003</v>
      </c>
    </row>
    <row r="33" spans="1:9" ht="22.5" x14ac:dyDescent="0.2">
      <c r="A33" s="6">
        <v>18000000</v>
      </c>
      <c r="B33" s="30" t="s">
        <v>12</v>
      </c>
      <c r="C33" s="7">
        <f>C34+C48+C51+C53</f>
        <v>120799357</v>
      </c>
      <c r="D33" s="7">
        <f>D34+D48+D51+D53</f>
        <v>127246947.44</v>
      </c>
      <c r="E33" s="65">
        <f t="shared" si="3"/>
        <v>105.33743771500372</v>
      </c>
      <c r="F33" s="7">
        <f t="shared" si="0"/>
        <v>6447590.4399999976</v>
      </c>
      <c r="G33" s="7">
        <f>G34+G48+G51+G53</f>
        <v>91427763.650000006</v>
      </c>
      <c r="H33" s="65">
        <f t="shared" si="1"/>
        <v>139.17757840727847</v>
      </c>
      <c r="I33" s="7">
        <f t="shared" si="2"/>
        <v>35819183.789999992</v>
      </c>
    </row>
    <row r="34" spans="1:9" ht="23.25" x14ac:dyDescent="0.2">
      <c r="A34" s="8">
        <v>18010000</v>
      </c>
      <c r="B34" s="31" t="s">
        <v>13</v>
      </c>
      <c r="C34" s="9">
        <f>C35+C40+C45</f>
        <v>59874136</v>
      </c>
      <c r="D34" s="9">
        <f>D35+D40+D45</f>
        <v>64372492.080000006</v>
      </c>
      <c r="E34" s="66">
        <f t="shared" si="3"/>
        <v>107.51302044675852</v>
      </c>
      <c r="F34" s="9">
        <f t="shared" si="0"/>
        <v>4498356.0800000057</v>
      </c>
      <c r="G34" s="9">
        <f>G35+G40+G45</f>
        <v>48081794.590000004</v>
      </c>
      <c r="H34" s="66">
        <f t="shared" si="1"/>
        <v>133.8812176810641</v>
      </c>
      <c r="I34" s="9">
        <f t="shared" si="2"/>
        <v>16290697.490000002</v>
      </c>
    </row>
    <row r="35" spans="1:9" ht="24.75" x14ac:dyDescent="0.2">
      <c r="A35" s="77"/>
      <c r="B35" s="77" t="s">
        <v>90</v>
      </c>
      <c r="C35" s="38">
        <f>SUM(C36:C39)</f>
        <v>7863194</v>
      </c>
      <c r="D35" s="38">
        <f>SUM(D36:D39)</f>
        <v>8091680.3700000001</v>
      </c>
      <c r="E35" s="69">
        <f t="shared" si="3"/>
        <v>102.90577047952777</v>
      </c>
      <c r="F35" s="38">
        <f t="shared" si="0"/>
        <v>228486.37000000011</v>
      </c>
      <c r="G35" s="38">
        <f>SUM(G36:G39)</f>
        <v>5822464.96</v>
      </c>
      <c r="H35" s="69">
        <f t="shared" si="1"/>
        <v>138.97344897031377</v>
      </c>
      <c r="I35" s="38">
        <f t="shared" si="2"/>
        <v>2269215.41</v>
      </c>
    </row>
    <row r="36" spans="1:9" ht="46.5" x14ac:dyDescent="0.2">
      <c r="A36" s="10">
        <v>18010100</v>
      </c>
      <c r="B36" s="32" t="s">
        <v>14</v>
      </c>
      <c r="C36" s="11">
        <v>214415</v>
      </c>
      <c r="D36" s="11">
        <v>232625.75</v>
      </c>
      <c r="E36" s="64">
        <f t="shared" si="3"/>
        <v>108.4932257537952</v>
      </c>
      <c r="F36" s="12">
        <f t="shared" si="0"/>
        <v>18210.75</v>
      </c>
      <c r="G36" s="11">
        <v>106199.98</v>
      </c>
      <c r="H36" s="64">
        <f t="shared" si="1"/>
        <v>219.04500358662969</v>
      </c>
      <c r="I36" s="12">
        <f t="shared" si="2"/>
        <v>126425.77</v>
      </c>
    </row>
    <row r="37" spans="1:9" ht="46.5" x14ac:dyDescent="0.2">
      <c r="A37" s="10">
        <v>18010200</v>
      </c>
      <c r="B37" s="32" t="s">
        <v>15</v>
      </c>
      <c r="C37" s="11">
        <v>2404704</v>
      </c>
      <c r="D37" s="11">
        <v>2452179.1</v>
      </c>
      <c r="E37" s="64">
        <f t="shared" si="3"/>
        <v>101.97425961781575</v>
      </c>
      <c r="F37" s="12">
        <f t="shared" si="0"/>
        <v>47475.100000000093</v>
      </c>
      <c r="G37" s="11">
        <v>2228912.42</v>
      </c>
      <c r="H37" s="64">
        <f t="shared" si="1"/>
        <v>110.01684399963997</v>
      </c>
      <c r="I37" s="12">
        <f t="shared" si="2"/>
        <v>223266.68000000017</v>
      </c>
    </row>
    <row r="38" spans="1:9" ht="46.5" x14ac:dyDescent="0.2">
      <c r="A38" s="10">
        <v>18010300</v>
      </c>
      <c r="B38" s="32" t="s">
        <v>16</v>
      </c>
      <c r="C38" s="11">
        <v>991600</v>
      </c>
      <c r="D38" s="11">
        <v>1067116.8</v>
      </c>
      <c r="E38" s="64">
        <f t="shared" si="3"/>
        <v>107.61565147236789</v>
      </c>
      <c r="F38" s="12">
        <f t="shared" si="0"/>
        <v>75516.800000000047</v>
      </c>
      <c r="G38" s="11">
        <v>443856.37</v>
      </c>
      <c r="H38" s="64">
        <f t="shared" si="1"/>
        <v>240.41939513000568</v>
      </c>
      <c r="I38" s="12">
        <f t="shared" si="2"/>
        <v>623260.43000000005</v>
      </c>
    </row>
    <row r="39" spans="1:9" ht="46.5" x14ac:dyDescent="0.2">
      <c r="A39" s="10">
        <v>18010400</v>
      </c>
      <c r="B39" s="32" t="s">
        <v>17</v>
      </c>
      <c r="C39" s="11">
        <v>4252475</v>
      </c>
      <c r="D39" s="11">
        <v>4339758.72</v>
      </c>
      <c r="E39" s="64">
        <f t="shared" si="3"/>
        <v>102.05253928594524</v>
      </c>
      <c r="F39" s="12">
        <f t="shared" si="0"/>
        <v>87283.719999999739</v>
      </c>
      <c r="G39" s="11">
        <v>3043496.19</v>
      </c>
      <c r="H39" s="64">
        <f t="shared" si="1"/>
        <v>142.5912322236224</v>
      </c>
      <c r="I39" s="12">
        <f t="shared" si="2"/>
        <v>1296262.5299999998</v>
      </c>
    </row>
    <row r="40" spans="1:9" ht="24.75" x14ac:dyDescent="0.2">
      <c r="A40" s="77"/>
      <c r="B40" s="77" t="s">
        <v>88</v>
      </c>
      <c r="C40" s="38">
        <f>SUM(C41:C44)</f>
        <v>51802326</v>
      </c>
      <c r="D40" s="38">
        <f>SUM(D41:D44)</f>
        <v>56072107.650000006</v>
      </c>
      <c r="E40" s="69">
        <f>IF(C40=0,0,D40/C40*100)</f>
        <v>108.24245160342801</v>
      </c>
      <c r="F40" s="38">
        <f>D40-C40</f>
        <v>4269781.650000006</v>
      </c>
      <c r="G40" s="38">
        <f>SUM(G41:G44)</f>
        <v>41713490.720000006</v>
      </c>
      <c r="H40" s="69">
        <f t="shared" si="1"/>
        <v>134.421997972746</v>
      </c>
      <c r="I40" s="38">
        <f>D40-G40</f>
        <v>14358616.93</v>
      </c>
    </row>
    <row r="41" spans="1:9" ht="23.25" x14ac:dyDescent="0.2">
      <c r="A41" s="10">
        <v>18010500</v>
      </c>
      <c r="B41" s="32" t="s">
        <v>18</v>
      </c>
      <c r="C41" s="11">
        <v>28467896</v>
      </c>
      <c r="D41" s="11">
        <v>31329862.969999999</v>
      </c>
      <c r="E41" s="64">
        <f t="shared" si="3"/>
        <v>110.05331398569112</v>
      </c>
      <c r="F41" s="12">
        <f t="shared" si="0"/>
        <v>2861966.9699999988</v>
      </c>
      <c r="G41" s="11">
        <v>23535122.510000002</v>
      </c>
      <c r="H41" s="64">
        <f t="shared" si="1"/>
        <v>133.11960860491817</v>
      </c>
      <c r="I41" s="12">
        <f t="shared" si="2"/>
        <v>7794740.4599999972</v>
      </c>
    </row>
    <row r="42" spans="1:9" ht="23.25" x14ac:dyDescent="0.2">
      <c r="A42" s="10">
        <v>18010600</v>
      </c>
      <c r="B42" s="32" t="s">
        <v>19</v>
      </c>
      <c r="C42" s="11">
        <v>17009230</v>
      </c>
      <c r="D42" s="11">
        <v>18226650.199999999</v>
      </c>
      <c r="E42" s="64">
        <f t="shared" si="3"/>
        <v>107.15740924192335</v>
      </c>
      <c r="F42" s="12">
        <f t="shared" si="0"/>
        <v>1217420.1999999993</v>
      </c>
      <c r="G42" s="11">
        <v>13046183.25</v>
      </c>
      <c r="H42" s="64">
        <f t="shared" si="1"/>
        <v>139.70867839833539</v>
      </c>
      <c r="I42" s="12">
        <f t="shared" si="2"/>
        <v>5180466.9499999993</v>
      </c>
    </row>
    <row r="43" spans="1:9" ht="23.25" x14ac:dyDescent="0.2">
      <c r="A43" s="10">
        <v>18010700</v>
      </c>
      <c r="B43" s="32" t="s">
        <v>20</v>
      </c>
      <c r="C43" s="11">
        <v>3755000</v>
      </c>
      <c r="D43" s="11">
        <v>3817654.38</v>
      </c>
      <c r="E43" s="64">
        <f t="shared" si="3"/>
        <v>101.6685587217044</v>
      </c>
      <c r="F43" s="12">
        <f t="shared" si="0"/>
        <v>62654.379999999888</v>
      </c>
      <c r="G43" s="11">
        <v>2663248</v>
      </c>
      <c r="H43" s="64">
        <f t="shared" si="1"/>
        <v>143.3458085765952</v>
      </c>
      <c r="I43" s="12">
        <f t="shared" si="2"/>
        <v>1154406.3799999999</v>
      </c>
    </row>
    <row r="44" spans="1:9" ht="23.25" x14ac:dyDescent="0.2">
      <c r="A44" s="10">
        <v>18010900</v>
      </c>
      <c r="B44" s="32" t="s">
        <v>21</v>
      </c>
      <c r="C44" s="11">
        <v>2570200</v>
      </c>
      <c r="D44" s="11">
        <v>2697940.1</v>
      </c>
      <c r="E44" s="64">
        <f t="shared" si="3"/>
        <v>104.9700451326745</v>
      </c>
      <c r="F44" s="12">
        <f t="shared" si="0"/>
        <v>127740.10000000009</v>
      </c>
      <c r="G44" s="11">
        <v>2468936.96</v>
      </c>
      <c r="H44" s="64">
        <f t="shared" si="1"/>
        <v>109.27537412700889</v>
      </c>
      <c r="I44" s="12">
        <f t="shared" si="2"/>
        <v>229003.14000000013</v>
      </c>
    </row>
    <row r="45" spans="1:9" ht="24.75" x14ac:dyDescent="0.2">
      <c r="A45" s="77"/>
      <c r="B45" s="77" t="s">
        <v>89</v>
      </c>
      <c r="C45" s="38">
        <f>SUM(C46:C47)</f>
        <v>208616</v>
      </c>
      <c r="D45" s="38">
        <f>SUM(D46:D47)</f>
        <v>208704.06</v>
      </c>
      <c r="E45" s="69">
        <f t="shared" si="3"/>
        <v>100.04221152739963</v>
      </c>
      <c r="F45" s="38">
        <f t="shared" si="0"/>
        <v>88.059999999997672</v>
      </c>
      <c r="G45" s="38">
        <f>SUM(G46:G47)</f>
        <v>545838.91</v>
      </c>
      <c r="H45" s="69">
        <f t="shared" si="1"/>
        <v>38.235467676718024</v>
      </c>
      <c r="I45" s="38">
        <f t="shared" si="2"/>
        <v>-337134.85000000003</v>
      </c>
    </row>
    <row r="46" spans="1:9" ht="23.25" x14ac:dyDescent="0.2">
      <c r="A46" s="10">
        <v>18011000</v>
      </c>
      <c r="B46" s="32" t="s">
        <v>22</v>
      </c>
      <c r="C46" s="11">
        <v>167450</v>
      </c>
      <c r="D46" s="11">
        <v>167537.39000000001</v>
      </c>
      <c r="E46" s="64">
        <f t="shared" si="3"/>
        <v>100.05218871304868</v>
      </c>
      <c r="F46" s="12">
        <f t="shared" si="0"/>
        <v>87.39000000001397</v>
      </c>
      <c r="G46" s="11">
        <v>498955.58</v>
      </c>
      <c r="H46" s="64">
        <f t="shared" si="1"/>
        <v>33.577616267965176</v>
      </c>
      <c r="I46" s="12">
        <f t="shared" si="2"/>
        <v>-331418.19</v>
      </c>
    </row>
    <row r="47" spans="1:9" ht="23.25" x14ac:dyDescent="0.2">
      <c r="A47" s="10">
        <v>18011100</v>
      </c>
      <c r="B47" s="32" t="s">
        <v>23</v>
      </c>
      <c r="C47" s="11">
        <v>41166</v>
      </c>
      <c r="D47" s="11">
        <v>41166.67</v>
      </c>
      <c r="E47" s="64">
        <f t="shared" si="3"/>
        <v>100.00162755672157</v>
      </c>
      <c r="F47" s="12">
        <f t="shared" si="0"/>
        <v>0.66999999999825377</v>
      </c>
      <c r="G47" s="11">
        <v>46883.33</v>
      </c>
      <c r="H47" s="64">
        <f t="shared" si="1"/>
        <v>87.806625510602586</v>
      </c>
      <c r="I47" s="12">
        <f t="shared" si="2"/>
        <v>-5716.6600000000035</v>
      </c>
    </row>
    <row r="48" spans="1:9" ht="23.25" x14ac:dyDescent="0.2">
      <c r="A48" s="8">
        <v>18030000</v>
      </c>
      <c r="B48" s="31" t="s">
        <v>24</v>
      </c>
      <c r="C48" s="9">
        <f>SUM(C49:C50)</f>
        <v>72943</v>
      </c>
      <c r="D48" s="9">
        <f>SUM(D49:D50)</f>
        <v>73914.83</v>
      </c>
      <c r="E48" s="66">
        <f t="shared" si="3"/>
        <v>101.33231427278835</v>
      </c>
      <c r="F48" s="9">
        <f t="shared" si="0"/>
        <v>971.83000000000175</v>
      </c>
      <c r="G48" s="9">
        <f>SUM(G49:G50)</f>
        <v>43163.53</v>
      </c>
      <c r="H48" s="66">
        <f t="shared" si="1"/>
        <v>171.24370967805461</v>
      </c>
      <c r="I48" s="9">
        <f t="shared" si="2"/>
        <v>30751.300000000003</v>
      </c>
    </row>
    <row r="49" spans="1:10" ht="23.25" x14ac:dyDescent="0.2">
      <c r="A49" s="10">
        <v>18030100</v>
      </c>
      <c r="B49" s="32" t="s">
        <v>25</v>
      </c>
      <c r="C49" s="11">
        <v>57475</v>
      </c>
      <c r="D49" s="11">
        <v>57777.16</v>
      </c>
      <c r="E49" s="64">
        <f t="shared" si="3"/>
        <v>100.52572422792518</v>
      </c>
      <c r="F49" s="12">
        <f t="shared" si="0"/>
        <v>302.16000000000349</v>
      </c>
      <c r="G49" s="11">
        <v>29630.37</v>
      </c>
      <c r="H49" s="64">
        <f t="shared" si="1"/>
        <v>194.99304261134779</v>
      </c>
      <c r="I49" s="12">
        <f t="shared" si="2"/>
        <v>28146.790000000005</v>
      </c>
    </row>
    <row r="50" spans="1:10" ht="23.25" x14ac:dyDescent="0.2">
      <c r="A50" s="10">
        <v>18030200</v>
      </c>
      <c r="B50" s="32" t="s">
        <v>26</v>
      </c>
      <c r="C50" s="11">
        <v>15468</v>
      </c>
      <c r="D50" s="11">
        <v>16137.67</v>
      </c>
      <c r="E50" s="64">
        <f t="shared" si="3"/>
        <v>104.3293897077838</v>
      </c>
      <c r="F50" s="12">
        <f t="shared" si="0"/>
        <v>669.67000000000007</v>
      </c>
      <c r="G50" s="11">
        <v>13533.16</v>
      </c>
      <c r="H50" s="64">
        <f t="shared" si="1"/>
        <v>119.24539427598579</v>
      </c>
      <c r="I50" s="12">
        <f t="shared" si="2"/>
        <v>2604.5100000000002</v>
      </c>
    </row>
    <row r="51" spans="1:10" ht="24.75" customHeight="1" x14ac:dyDescent="0.2">
      <c r="A51" s="8">
        <v>18040000</v>
      </c>
      <c r="B51" s="31" t="s">
        <v>27</v>
      </c>
      <c r="C51" s="9">
        <f>SUM(C52:C52)</f>
        <v>0</v>
      </c>
      <c r="D51" s="9">
        <f>SUM(D52:D52)</f>
        <v>316.48</v>
      </c>
      <c r="E51" s="66">
        <f t="shared" si="3"/>
        <v>0</v>
      </c>
      <c r="F51" s="9">
        <f t="shared" si="0"/>
        <v>316.48</v>
      </c>
      <c r="G51" s="9">
        <f>SUM(G52:G52)</f>
        <v>0</v>
      </c>
      <c r="H51" s="66">
        <f t="shared" si="1"/>
        <v>0</v>
      </c>
      <c r="I51" s="9">
        <f t="shared" si="2"/>
        <v>316.48</v>
      </c>
    </row>
    <row r="52" spans="1:10" ht="46.5" x14ac:dyDescent="0.2">
      <c r="A52" s="10">
        <v>18040100</v>
      </c>
      <c r="B52" s="32" t="s">
        <v>28</v>
      </c>
      <c r="C52" s="11">
        <v>0</v>
      </c>
      <c r="D52" s="11">
        <v>316.48</v>
      </c>
      <c r="E52" s="64">
        <f t="shared" si="3"/>
        <v>0</v>
      </c>
      <c r="F52" s="12">
        <f t="shared" si="0"/>
        <v>316.48</v>
      </c>
      <c r="G52" s="11">
        <v>0</v>
      </c>
      <c r="H52" s="64">
        <f t="shared" si="1"/>
        <v>0</v>
      </c>
      <c r="I52" s="12">
        <f t="shared" si="2"/>
        <v>316.48</v>
      </c>
    </row>
    <row r="53" spans="1:10" ht="23.25" x14ac:dyDescent="0.2">
      <c r="A53" s="8">
        <v>18050000</v>
      </c>
      <c r="B53" s="31" t="s">
        <v>29</v>
      </c>
      <c r="C53" s="9">
        <f>SUM(C54:C56)</f>
        <v>60852278</v>
      </c>
      <c r="D53" s="9">
        <f>SUM(D54:D56)</f>
        <v>62800224.049999997</v>
      </c>
      <c r="E53" s="66">
        <f t="shared" si="3"/>
        <v>103.20110621002551</v>
      </c>
      <c r="F53" s="9">
        <f t="shared" ref="F53:F82" si="15">D53-C53</f>
        <v>1947946.049999997</v>
      </c>
      <c r="G53" s="9">
        <f>SUM(G54:G56)</f>
        <v>43302805.530000001</v>
      </c>
      <c r="H53" s="66">
        <f t="shared" si="1"/>
        <v>145.02576283768096</v>
      </c>
      <c r="I53" s="9">
        <f t="shared" ref="I53:I82" si="16">D53-G53</f>
        <v>19497418.519999996</v>
      </c>
    </row>
    <row r="54" spans="1:10" ht="23.25" x14ac:dyDescent="0.3">
      <c r="A54" s="10">
        <v>18050300</v>
      </c>
      <c r="B54" s="32" t="s">
        <v>30</v>
      </c>
      <c r="C54" s="11">
        <v>4678393</v>
      </c>
      <c r="D54" s="11">
        <v>4834944.83</v>
      </c>
      <c r="E54" s="64">
        <f t="shared" si="3"/>
        <v>103.34627360292305</v>
      </c>
      <c r="F54" s="12">
        <f t="shared" si="15"/>
        <v>156551.83000000007</v>
      </c>
      <c r="G54" s="11">
        <v>3845931.52</v>
      </c>
      <c r="H54" s="64">
        <f t="shared" si="1"/>
        <v>125.71583255855788</v>
      </c>
      <c r="I54" s="12">
        <f t="shared" si="16"/>
        <v>989013.31</v>
      </c>
      <c r="J54" s="43"/>
    </row>
    <row r="55" spans="1:10" ht="23.25" x14ac:dyDescent="0.3">
      <c r="A55" s="10">
        <v>18050400</v>
      </c>
      <c r="B55" s="32" t="s">
        <v>31</v>
      </c>
      <c r="C55" s="11">
        <v>56052000</v>
      </c>
      <c r="D55" s="11">
        <v>57843118.530000001</v>
      </c>
      <c r="E55" s="64">
        <f t="shared" si="3"/>
        <v>103.19545873474631</v>
      </c>
      <c r="F55" s="12">
        <f t="shared" si="15"/>
        <v>1791118.5300000012</v>
      </c>
      <c r="G55" s="11">
        <v>39456874.009999998</v>
      </c>
      <c r="H55" s="64">
        <f t="shared" si="1"/>
        <v>146.59833040838504</v>
      </c>
      <c r="I55" s="12">
        <f t="shared" si="16"/>
        <v>18386244.520000003</v>
      </c>
      <c r="J55" s="43"/>
    </row>
    <row r="56" spans="1:10" ht="48" customHeight="1" x14ac:dyDescent="0.3">
      <c r="A56" s="10">
        <v>18050500</v>
      </c>
      <c r="B56" s="32" t="s">
        <v>105</v>
      </c>
      <c r="C56" s="11">
        <v>121885</v>
      </c>
      <c r="D56" s="11">
        <v>122160.69</v>
      </c>
      <c r="E56" s="64">
        <f>IF(C56=0,0,D56/C56*100)</f>
        <v>100.2261886204209</v>
      </c>
      <c r="F56" s="12">
        <f>D56-C56</f>
        <v>275.69000000000233</v>
      </c>
      <c r="G56" s="11">
        <v>0</v>
      </c>
      <c r="H56" s="64">
        <f t="shared" si="1"/>
        <v>0</v>
      </c>
      <c r="I56" s="12">
        <f>D56-G56</f>
        <v>122160.69</v>
      </c>
      <c r="J56" s="43"/>
    </row>
    <row r="57" spans="1:10" ht="22.5" hidden="1" x14ac:dyDescent="0.2">
      <c r="A57" s="6">
        <v>19000000</v>
      </c>
      <c r="B57" s="30" t="s">
        <v>115</v>
      </c>
      <c r="C57" s="7">
        <f>C58</f>
        <v>0</v>
      </c>
      <c r="D57" s="7">
        <f>D58</f>
        <v>0</v>
      </c>
      <c r="E57" s="65">
        <f>IF(C57=0,0,D57/C57*100)</f>
        <v>0</v>
      </c>
      <c r="F57" s="7">
        <f>D57-C57</f>
        <v>0</v>
      </c>
      <c r="G57" s="7">
        <f>G58</f>
        <v>0</v>
      </c>
      <c r="H57" s="65">
        <f t="shared" si="1"/>
        <v>0</v>
      </c>
      <c r="I57" s="7">
        <f>D57-G57</f>
        <v>0</v>
      </c>
    </row>
    <row r="58" spans="1:10" ht="23.25" hidden="1" x14ac:dyDescent="0.2">
      <c r="A58" s="8">
        <v>19090000</v>
      </c>
      <c r="B58" s="31" t="s">
        <v>113</v>
      </c>
      <c r="C58" s="9">
        <f>C59</f>
        <v>0</v>
      </c>
      <c r="D58" s="9">
        <f>D59</f>
        <v>0</v>
      </c>
      <c r="E58" s="66">
        <f>IF(C58=0,0,D58/C58*100)</f>
        <v>0</v>
      </c>
      <c r="F58" s="9">
        <f>D58-C58</f>
        <v>0</v>
      </c>
      <c r="G58" s="9">
        <f>G59</f>
        <v>0</v>
      </c>
      <c r="H58" s="66">
        <f t="shared" si="1"/>
        <v>0</v>
      </c>
      <c r="I58" s="9">
        <f>D58-G58</f>
        <v>0</v>
      </c>
    </row>
    <row r="59" spans="1:10" ht="139.5" hidden="1" x14ac:dyDescent="0.2">
      <c r="A59" s="18">
        <v>19090100</v>
      </c>
      <c r="B59" s="47" t="s">
        <v>114</v>
      </c>
      <c r="C59" s="24">
        <v>0</v>
      </c>
      <c r="D59" s="24">
        <v>0</v>
      </c>
      <c r="E59" s="64">
        <f>IF(C59=0,0,D59/C59*100)</f>
        <v>0</v>
      </c>
      <c r="F59" s="12">
        <f>D59-C59</f>
        <v>0</v>
      </c>
      <c r="G59" s="24"/>
      <c r="H59" s="64">
        <f t="shared" si="1"/>
        <v>0</v>
      </c>
      <c r="I59" s="12">
        <f>D59-G59</f>
        <v>0</v>
      </c>
    </row>
    <row r="60" spans="1:10" ht="22.5" x14ac:dyDescent="0.2">
      <c r="A60" s="4">
        <v>20000000</v>
      </c>
      <c r="B60" s="29" t="s">
        <v>37</v>
      </c>
      <c r="C60" s="5">
        <f>C61+C68+C81</f>
        <v>6633496</v>
      </c>
      <c r="D60" s="5">
        <f>D61+D68+D81</f>
        <v>6891246.54</v>
      </c>
      <c r="E60" s="63">
        <f t="shared" si="3"/>
        <v>103.88559124781263</v>
      </c>
      <c r="F60" s="5">
        <f t="shared" si="15"/>
        <v>257750.54000000004</v>
      </c>
      <c r="G60" s="5">
        <f>G61+G68+G81</f>
        <v>5230929.5600000005</v>
      </c>
      <c r="H60" s="63">
        <f t="shared" ref="H60:H133" si="17">IF(G60&lt;0,0,IF(D60&lt;0,0,IF(G60=0,0,(IF(D60=0,0,(D60/G60)*100)))))</f>
        <v>131.7403811493879</v>
      </c>
      <c r="I60" s="5">
        <f t="shared" si="16"/>
        <v>1660316.9799999995</v>
      </c>
    </row>
    <row r="61" spans="1:10" ht="22.5" x14ac:dyDescent="0.2">
      <c r="A61" s="6">
        <v>21000000</v>
      </c>
      <c r="B61" s="30" t="s">
        <v>38</v>
      </c>
      <c r="C61" s="7">
        <f>C62+C64</f>
        <v>304417</v>
      </c>
      <c r="D61" s="7">
        <f>D62+D64</f>
        <v>308730.69</v>
      </c>
      <c r="E61" s="65">
        <f t="shared" si="3"/>
        <v>101.41703321430802</v>
      </c>
      <c r="F61" s="7">
        <f t="shared" si="15"/>
        <v>4313.6900000000023</v>
      </c>
      <c r="G61" s="7">
        <f>G62+G64</f>
        <v>470438</v>
      </c>
      <c r="H61" s="65">
        <f t="shared" si="17"/>
        <v>65.626222796627815</v>
      </c>
      <c r="I61" s="7">
        <f t="shared" si="16"/>
        <v>-161707.31</v>
      </c>
    </row>
    <row r="62" spans="1:10" ht="93" x14ac:dyDescent="0.2">
      <c r="A62" s="8">
        <v>21010000</v>
      </c>
      <c r="B62" s="31" t="s">
        <v>102</v>
      </c>
      <c r="C62" s="9">
        <f>C63</f>
        <v>81159</v>
      </c>
      <c r="D62" s="9">
        <f>D63</f>
        <v>81159</v>
      </c>
      <c r="E62" s="66">
        <f t="shared" si="3"/>
        <v>100</v>
      </c>
      <c r="F62" s="9">
        <f t="shared" si="15"/>
        <v>0</v>
      </c>
      <c r="G62" s="9">
        <f>G63</f>
        <v>232671.21</v>
      </c>
      <c r="H62" s="66">
        <f t="shared" si="17"/>
        <v>34.881410553544633</v>
      </c>
      <c r="I62" s="9">
        <f t="shared" si="16"/>
        <v>-151512.21</v>
      </c>
    </row>
    <row r="63" spans="1:10" ht="46.5" x14ac:dyDescent="0.2">
      <c r="A63" s="10">
        <v>21010300</v>
      </c>
      <c r="B63" s="32" t="s">
        <v>39</v>
      </c>
      <c r="C63" s="11">
        <v>81159</v>
      </c>
      <c r="D63" s="11">
        <v>81159</v>
      </c>
      <c r="E63" s="64">
        <f t="shared" si="3"/>
        <v>100</v>
      </c>
      <c r="F63" s="12">
        <f t="shared" si="15"/>
        <v>0</v>
      </c>
      <c r="G63" s="11">
        <v>232671.21</v>
      </c>
      <c r="H63" s="64">
        <f t="shared" si="17"/>
        <v>34.881410553544633</v>
      </c>
      <c r="I63" s="12">
        <f t="shared" si="16"/>
        <v>-151512.21</v>
      </c>
    </row>
    <row r="64" spans="1:10" ht="23.25" x14ac:dyDescent="0.2">
      <c r="A64" s="8">
        <v>21080000</v>
      </c>
      <c r="B64" s="31" t="s">
        <v>40</v>
      </c>
      <c r="C64" s="9">
        <f>SUM(C65:C67)</f>
        <v>223258</v>
      </c>
      <c r="D64" s="9">
        <f>SUM(D65:D67)</f>
        <v>227571.69</v>
      </c>
      <c r="E64" s="66">
        <f t="shared" si="3"/>
        <v>101.9321547268183</v>
      </c>
      <c r="F64" s="9">
        <f t="shared" si="15"/>
        <v>4313.6900000000023</v>
      </c>
      <c r="G64" s="9">
        <f>SUM(G65:G67)</f>
        <v>237766.79</v>
      </c>
      <c r="H64" s="66">
        <f t="shared" si="17"/>
        <v>95.712142978420161</v>
      </c>
      <c r="I64" s="9">
        <f t="shared" si="16"/>
        <v>-10195.100000000006</v>
      </c>
    </row>
    <row r="65" spans="1:9" ht="69.75" x14ac:dyDescent="0.2">
      <c r="A65" s="10">
        <v>21080900</v>
      </c>
      <c r="B65" s="32" t="s">
        <v>41</v>
      </c>
      <c r="C65" s="11">
        <v>45</v>
      </c>
      <c r="D65" s="11">
        <v>45</v>
      </c>
      <c r="E65" s="64">
        <f t="shared" si="3"/>
        <v>100</v>
      </c>
      <c r="F65" s="12">
        <f t="shared" si="15"/>
        <v>0</v>
      </c>
      <c r="G65" s="24">
        <v>0</v>
      </c>
      <c r="H65" s="64">
        <f t="shared" si="17"/>
        <v>0</v>
      </c>
      <c r="I65" s="12">
        <f t="shared" si="16"/>
        <v>45</v>
      </c>
    </row>
    <row r="66" spans="1:9" ht="23.25" x14ac:dyDescent="0.2">
      <c r="A66" s="10">
        <v>21081100</v>
      </c>
      <c r="B66" s="32" t="s">
        <v>42</v>
      </c>
      <c r="C66" s="11">
        <v>97000</v>
      </c>
      <c r="D66" s="11">
        <v>101250.39</v>
      </c>
      <c r="E66" s="64">
        <f t="shared" si="3"/>
        <v>104.38184536082473</v>
      </c>
      <c r="F66" s="12">
        <f t="shared" si="15"/>
        <v>4250.3899999999994</v>
      </c>
      <c r="G66" s="11">
        <v>28022</v>
      </c>
      <c r="H66" s="64">
        <f t="shared" si="17"/>
        <v>361.32463778459783</v>
      </c>
      <c r="I66" s="12">
        <f t="shared" si="16"/>
        <v>73228.39</v>
      </c>
    </row>
    <row r="67" spans="1:9" ht="46.5" x14ac:dyDescent="0.2">
      <c r="A67" s="10">
        <v>21081500</v>
      </c>
      <c r="B67" s="32" t="s">
        <v>103</v>
      </c>
      <c r="C67" s="11">
        <v>126213</v>
      </c>
      <c r="D67" s="11">
        <v>126276.3</v>
      </c>
      <c r="E67" s="64">
        <f t="shared" si="3"/>
        <v>100.05015331225786</v>
      </c>
      <c r="F67" s="12">
        <f t="shared" si="15"/>
        <v>63.30000000000291</v>
      </c>
      <c r="G67" s="11">
        <v>209744.79</v>
      </c>
      <c r="H67" s="64">
        <f t="shared" si="17"/>
        <v>60.204737385848773</v>
      </c>
      <c r="I67" s="12">
        <f t="shared" si="16"/>
        <v>-83468.490000000005</v>
      </c>
    </row>
    <row r="68" spans="1:9" ht="22.5" x14ac:dyDescent="0.2">
      <c r="A68" s="6">
        <v>22000000</v>
      </c>
      <c r="B68" s="30" t="s">
        <v>43</v>
      </c>
      <c r="C68" s="7">
        <f>C69+C75+C77</f>
        <v>6239815</v>
      </c>
      <c r="D68" s="7">
        <f>D69+D75+D77</f>
        <v>6493109.4899999993</v>
      </c>
      <c r="E68" s="65">
        <f t="shared" si="3"/>
        <v>104.05932691914744</v>
      </c>
      <c r="F68" s="7">
        <f t="shared" si="15"/>
        <v>253294.48999999929</v>
      </c>
      <c r="G68" s="7">
        <f>G69+G75+G77</f>
        <v>1494688.4800000002</v>
      </c>
      <c r="H68" s="65">
        <f t="shared" si="17"/>
        <v>434.4122254825968</v>
      </c>
      <c r="I68" s="7">
        <f t="shared" si="16"/>
        <v>4998421.0099999988</v>
      </c>
    </row>
    <row r="69" spans="1:9" ht="23.25" x14ac:dyDescent="0.2">
      <c r="A69" s="8">
        <v>22010000</v>
      </c>
      <c r="B69" s="31" t="s">
        <v>44</v>
      </c>
      <c r="C69" s="9">
        <f>SUM(C70:C74)</f>
        <v>5830732</v>
      </c>
      <c r="D69" s="9">
        <f>SUM(D70:D74)</f>
        <v>6048326.71</v>
      </c>
      <c r="E69" s="66">
        <f t="shared" si="3"/>
        <v>103.73185922453646</v>
      </c>
      <c r="F69" s="9">
        <f t="shared" si="15"/>
        <v>217594.70999999996</v>
      </c>
      <c r="G69" s="9">
        <f>SUM(G70:G74)</f>
        <v>1192085.4100000001</v>
      </c>
      <c r="H69" s="66">
        <f t="shared" si="17"/>
        <v>507.37360421179886</v>
      </c>
      <c r="I69" s="9">
        <f t="shared" si="16"/>
        <v>4856241.3</v>
      </c>
    </row>
    <row r="70" spans="1:9" ht="69.75" x14ac:dyDescent="0.2">
      <c r="A70" s="10">
        <v>22010200</v>
      </c>
      <c r="B70" s="47" t="s">
        <v>145</v>
      </c>
      <c r="C70" s="11">
        <v>1000</v>
      </c>
      <c r="D70" s="11">
        <v>1004.1</v>
      </c>
      <c r="E70" s="64">
        <f>IF(C70=0,0,D70/C70*100)</f>
        <v>100.41</v>
      </c>
      <c r="F70" s="12">
        <f>D70-C70</f>
        <v>4.1000000000000227</v>
      </c>
      <c r="G70" s="11">
        <v>0</v>
      </c>
      <c r="H70" s="64">
        <f t="shared" ref="H70" si="18">IF(G70&lt;0,0,IF(D70&lt;0,0,IF(G70=0,0,(IF(D70=0,0,(D70/G70)*100)))))</f>
        <v>0</v>
      </c>
      <c r="I70" s="12">
        <f>D70-G70</f>
        <v>1004.1</v>
      </c>
    </row>
    <row r="71" spans="1:9" ht="46.5" x14ac:dyDescent="0.2">
      <c r="A71" s="10">
        <v>22010300</v>
      </c>
      <c r="B71" s="47" t="s">
        <v>98</v>
      </c>
      <c r="C71" s="11">
        <v>169002</v>
      </c>
      <c r="D71" s="11">
        <v>176982.1</v>
      </c>
      <c r="E71" s="64">
        <f>IF(C71=0,0,D71/C71*100)</f>
        <v>104.72189678228661</v>
      </c>
      <c r="F71" s="12">
        <f>D71-C71</f>
        <v>7980.1000000000058</v>
      </c>
      <c r="G71" s="11">
        <v>113219</v>
      </c>
      <c r="H71" s="64">
        <f t="shared" si="17"/>
        <v>156.31837412448442</v>
      </c>
      <c r="I71" s="12">
        <f>D71-G71</f>
        <v>63763.100000000006</v>
      </c>
    </row>
    <row r="72" spans="1:9" ht="23.25" x14ac:dyDescent="0.2">
      <c r="A72" s="10">
        <v>22012500</v>
      </c>
      <c r="B72" s="47" t="s">
        <v>45</v>
      </c>
      <c r="C72" s="11">
        <v>5282220</v>
      </c>
      <c r="D72" s="11">
        <v>5480706.4699999997</v>
      </c>
      <c r="E72" s="64">
        <f t="shared" si="3"/>
        <v>103.75763353287064</v>
      </c>
      <c r="F72" s="12">
        <f t="shared" si="15"/>
        <v>198486.46999999974</v>
      </c>
      <c r="G72" s="11">
        <v>829813.41</v>
      </c>
      <c r="H72" s="64">
        <f t="shared" si="17"/>
        <v>660.47456017853449</v>
      </c>
      <c r="I72" s="12">
        <f t="shared" si="16"/>
        <v>4650893.0599999996</v>
      </c>
    </row>
    <row r="73" spans="1:9" ht="26.25" customHeight="1" x14ac:dyDescent="0.2">
      <c r="A73" s="10">
        <v>22012600</v>
      </c>
      <c r="B73" s="47" t="s">
        <v>99</v>
      </c>
      <c r="C73" s="11">
        <v>344210</v>
      </c>
      <c r="D73" s="11">
        <v>354724.04</v>
      </c>
      <c r="E73" s="64">
        <f>IF(C73=0,0,D73/C73*100)</f>
        <v>103.05454228523286</v>
      </c>
      <c r="F73" s="12">
        <f>D73-C73</f>
        <v>10514.039999999979</v>
      </c>
      <c r="G73" s="11">
        <v>226173</v>
      </c>
      <c r="H73" s="64">
        <f t="shared" si="17"/>
        <v>156.83748281182989</v>
      </c>
      <c r="I73" s="12">
        <f>D73-G73</f>
        <v>128551.03999999998</v>
      </c>
    </row>
    <row r="74" spans="1:9" ht="93" x14ac:dyDescent="0.2">
      <c r="A74" s="10">
        <v>22012900</v>
      </c>
      <c r="B74" s="47" t="s">
        <v>104</v>
      </c>
      <c r="C74" s="11">
        <v>34300</v>
      </c>
      <c r="D74" s="11">
        <v>34910</v>
      </c>
      <c r="E74" s="64">
        <f>IF(C74=0,0,D74/C74*100)</f>
        <v>101.77842565597668</v>
      </c>
      <c r="F74" s="12">
        <f>D74-C74</f>
        <v>610</v>
      </c>
      <c r="G74" s="11">
        <v>22880</v>
      </c>
      <c r="H74" s="64">
        <f t="shared" si="17"/>
        <v>152.57867132867133</v>
      </c>
      <c r="I74" s="12">
        <f>D74-G74</f>
        <v>12030</v>
      </c>
    </row>
    <row r="75" spans="1:9" ht="46.5" x14ac:dyDescent="0.2">
      <c r="A75" s="8">
        <v>22080000</v>
      </c>
      <c r="B75" s="31" t="s">
        <v>46</v>
      </c>
      <c r="C75" s="9">
        <f>C76</f>
        <v>122000</v>
      </c>
      <c r="D75" s="9">
        <f>D76</f>
        <v>144070.31</v>
      </c>
      <c r="E75" s="66">
        <f t="shared" si="3"/>
        <v>118.09041803278689</v>
      </c>
      <c r="F75" s="9">
        <f t="shared" si="15"/>
        <v>22070.309999999998</v>
      </c>
      <c r="G75" s="9">
        <f>G76</f>
        <v>141889.29</v>
      </c>
      <c r="H75" s="66">
        <f t="shared" si="17"/>
        <v>101.53712799605945</v>
      </c>
      <c r="I75" s="9">
        <f t="shared" si="16"/>
        <v>2181.0199999999895</v>
      </c>
    </row>
    <row r="76" spans="1:9" ht="46.5" x14ac:dyDescent="0.2">
      <c r="A76" s="10">
        <v>22080400</v>
      </c>
      <c r="B76" s="32" t="s">
        <v>47</v>
      </c>
      <c r="C76" s="11">
        <v>122000</v>
      </c>
      <c r="D76" s="11">
        <v>144070.31</v>
      </c>
      <c r="E76" s="64">
        <f t="shared" si="3"/>
        <v>118.09041803278689</v>
      </c>
      <c r="F76" s="12">
        <f t="shared" si="15"/>
        <v>22070.309999999998</v>
      </c>
      <c r="G76" s="11">
        <v>141889.29</v>
      </c>
      <c r="H76" s="64">
        <f t="shared" si="17"/>
        <v>101.53712799605945</v>
      </c>
      <c r="I76" s="12">
        <f t="shared" si="16"/>
        <v>2181.0199999999895</v>
      </c>
    </row>
    <row r="77" spans="1:9" ht="23.25" x14ac:dyDescent="0.2">
      <c r="A77" s="8">
        <v>22090000</v>
      </c>
      <c r="B77" s="31" t="s">
        <v>48</v>
      </c>
      <c r="C77" s="9">
        <f>SUM(C78:C80)</f>
        <v>287083</v>
      </c>
      <c r="D77" s="9">
        <f>SUM(D78:D80)</f>
        <v>300712.46999999997</v>
      </c>
      <c r="E77" s="66">
        <f t="shared" si="3"/>
        <v>104.74757125987955</v>
      </c>
      <c r="F77" s="9">
        <f t="shared" si="15"/>
        <v>13629.469999999972</v>
      </c>
      <c r="G77" s="9">
        <f>SUM(G78:G80)</f>
        <v>160713.78</v>
      </c>
      <c r="H77" s="66">
        <f t="shared" si="17"/>
        <v>187.11057010792726</v>
      </c>
      <c r="I77" s="9">
        <f t="shared" si="16"/>
        <v>139998.68999999997</v>
      </c>
    </row>
    <row r="78" spans="1:9" ht="46.5" x14ac:dyDescent="0.2">
      <c r="A78" s="10">
        <v>22090100</v>
      </c>
      <c r="B78" s="32" t="s">
        <v>86</v>
      </c>
      <c r="C78" s="11">
        <v>281100</v>
      </c>
      <c r="D78" s="11">
        <v>294150.46999999997</v>
      </c>
      <c r="E78" s="64">
        <f t="shared" si="3"/>
        <v>104.64264318747776</v>
      </c>
      <c r="F78" s="12">
        <f t="shared" si="15"/>
        <v>13050.469999999972</v>
      </c>
      <c r="G78" s="11">
        <v>150364.04999999999</v>
      </c>
      <c r="H78" s="64">
        <f t="shared" si="17"/>
        <v>195.62553017160684</v>
      </c>
      <c r="I78" s="12">
        <f t="shared" si="16"/>
        <v>143786.41999999998</v>
      </c>
    </row>
    <row r="79" spans="1:9" ht="23.25" x14ac:dyDescent="0.2">
      <c r="A79" s="10">
        <v>22090200</v>
      </c>
      <c r="B79" s="32" t="s">
        <v>49</v>
      </c>
      <c r="C79" s="11">
        <v>0</v>
      </c>
      <c r="D79" s="11">
        <v>0</v>
      </c>
      <c r="E79" s="64">
        <f t="shared" si="3"/>
        <v>0</v>
      </c>
      <c r="F79" s="12">
        <f t="shared" si="15"/>
        <v>0</v>
      </c>
      <c r="G79" s="11">
        <v>17</v>
      </c>
      <c r="H79" s="64">
        <f t="shared" si="17"/>
        <v>0</v>
      </c>
      <c r="I79" s="12">
        <f t="shared" si="16"/>
        <v>-17</v>
      </c>
    </row>
    <row r="80" spans="1:9" ht="46.5" x14ac:dyDescent="0.2">
      <c r="A80" s="10">
        <v>22090400</v>
      </c>
      <c r="B80" s="32" t="s">
        <v>83</v>
      </c>
      <c r="C80" s="11">
        <v>5983</v>
      </c>
      <c r="D80" s="11">
        <v>6562</v>
      </c>
      <c r="E80" s="64">
        <f t="shared" si="3"/>
        <v>109.6774193548387</v>
      </c>
      <c r="F80" s="12">
        <f t="shared" si="15"/>
        <v>579</v>
      </c>
      <c r="G80" s="11">
        <v>10332.73</v>
      </c>
      <c r="H80" s="64">
        <f t="shared" si="17"/>
        <v>63.506933791940753</v>
      </c>
      <c r="I80" s="12">
        <f t="shared" si="16"/>
        <v>-3770.7299999999996</v>
      </c>
    </row>
    <row r="81" spans="1:9" ht="22.5" x14ac:dyDescent="0.2">
      <c r="A81" s="6">
        <v>24000000</v>
      </c>
      <c r="B81" s="30" t="s">
        <v>50</v>
      </c>
      <c r="C81" s="7">
        <f>C82</f>
        <v>89264</v>
      </c>
      <c r="D81" s="7">
        <f>D82</f>
        <v>89406.36</v>
      </c>
      <c r="E81" s="65">
        <f t="shared" si="3"/>
        <v>100.159481986019</v>
      </c>
      <c r="F81" s="7">
        <f t="shared" si="15"/>
        <v>142.36000000000058</v>
      </c>
      <c r="G81" s="7">
        <f>G82</f>
        <v>3265803.08</v>
      </c>
      <c r="H81" s="65">
        <f t="shared" si="17"/>
        <v>2.7376531226738878</v>
      </c>
      <c r="I81" s="7">
        <f t="shared" si="16"/>
        <v>-3176396.72</v>
      </c>
    </row>
    <row r="82" spans="1:9" ht="23.25" x14ac:dyDescent="0.2">
      <c r="A82" s="8">
        <v>24060000</v>
      </c>
      <c r="B82" s="31" t="s">
        <v>40</v>
      </c>
      <c r="C82" s="9">
        <f>SUM(C83:C84)</f>
        <v>89264</v>
      </c>
      <c r="D82" s="9">
        <f>SUM(D83:D84)</f>
        <v>89406.36</v>
      </c>
      <c r="E82" s="66">
        <f t="shared" si="3"/>
        <v>100.159481986019</v>
      </c>
      <c r="F82" s="9">
        <f t="shared" si="15"/>
        <v>142.36000000000058</v>
      </c>
      <c r="G82" s="9">
        <f>SUM(G83:G84)</f>
        <v>3265803.08</v>
      </c>
      <c r="H82" s="66">
        <f t="shared" si="17"/>
        <v>2.7376531226738878</v>
      </c>
      <c r="I82" s="9">
        <f t="shared" si="16"/>
        <v>-3176396.72</v>
      </c>
    </row>
    <row r="83" spans="1:9" ht="23.25" x14ac:dyDescent="0.2">
      <c r="A83" s="10">
        <v>24060300</v>
      </c>
      <c r="B83" s="32" t="s">
        <v>40</v>
      </c>
      <c r="C83" s="11">
        <v>82721</v>
      </c>
      <c r="D83" s="11">
        <v>82862.5</v>
      </c>
      <c r="E83" s="64">
        <f t="shared" si="3"/>
        <v>100.17105692629443</v>
      </c>
      <c r="F83" s="12">
        <f t="shared" ref="F83:F99" si="19">D83-C83</f>
        <v>141.5</v>
      </c>
      <c r="G83" s="11">
        <v>3265803.08</v>
      </c>
      <c r="H83" s="64">
        <f t="shared" si="17"/>
        <v>2.5372779059293431</v>
      </c>
      <c r="I83" s="12">
        <f>D83-G83</f>
        <v>-3182940.58</v>
      </c>
    </row>
    <row r="84" spans="1:9" ht="116.25" customHeight="1" x14ac:dyDescent="0.2">
      <c r="A84" s="10">
        <v>24062200</v>
      </c>
      <c r="B84" s="32" t="s">
        <v>137</v>
      </c>
      <c r="C84" s="11">
        <v>6543</v>
      </c>
      <c r="D84" s="11">
        <v>6543.86</v>
      </c>
      <c r="E84" s="64">
        <f t="shared" ref="E84" si="20">IF(C84=0,0,D84/C84*100)</f>
        <v>100.01314381782056</v>
      </c>
      <c r="F84" s="12">
        <f t="shared" ref="F84" si="21">D84-C84</f>
        <v>0.85999999999967258</v>
      </c>
      <c r="G84" s="11">
        <v>0</v>
      </c>
      <c r="H84" s="64">
        <f t="shared" ref="H84" si="22">IF(G84&lt;0,0,IF(D84&lt;0,0,IF(G84=0,0,(IF(D84=0,0,(D84/G84)*100)))))</f>
        <v>0</v>
      </c>
      <c r="I84" s="12">
        <f>D84-G84</f>
        <v>6543.86</v>
      </c>
    </row>
    <row r="85" spans="1:9" ht="22.5" hidden="1" x14ac:dyDescent="0.3">
      <c r="A85" s="50">
        <v>30000000</v>
      </c>
      <c r="B85" s="50" t="s">
        <v>70</v>
      </c>
      <c r="C85" s="51">
        <f t="shared" ref="C85:D87" si="23">C86</f>
        <v>0</v>
      </c>
      <c r="D85" s="51">
        <f t="shared" si="23"/>
        <v>0</v>
      </c>
      <c r="E85" s="63">
        <f>IF(C85=0,0,D85/C85*100)</f>
        <v>0</v>
      </c>
      <c r="F85" s="5">
        <f t="shared" si="19"/>
        <v>0</v>
      </c>
      <c r="G85" s="51">
        <f>G86</f>
        <v>0</v>
      </c>
      <c r="H85" s="63">
        <f t="shared" si="17"/>
        <v>0</v>
      </c>
      <c r="I85" s="5">
        <f>G85-F85</f>
        <v>0</v>
      </c>
    </row>
    <row r="86" spans="1:9" ht="22.5" hidden="1" x14ac:dyDescent="0.3">
      <c r="A86" s="52">
        <v>31000000</v>
      </c>
      <c r="B86" s="53" t="s">
        <v>84</v>
      </c>
      <c r="C86" s="54">
        <f t="shared" si="23"/>
        <v>0</v>
      </c>
      <c r="D86" s="54">
        <f t="shared" si="23"/>
        <v>0</v>
      </c>
      <c r="E86" s="65">
        <f>IF(C86=0,0,D86/C86*100)</f>
        <v>0</v>
      </c>
      <c r="F86" s="7">
        <f t="shared" si="19"/>
        <v>0</v>
      </c>
      <c r="G86" s="54">
        <f>G87</f>
        <v>0</v>
      </c>
      <c r="H86" s="65">
        <f t="shared" si="17"/>
        <v>0</v>
      </c>
      <c r="I86" s="7">
        <f>G86-F86</f>
        <v>0</v>
      </c>
    </row>
    <row r="87" spans="1:9" ht="60.75" hidden="1" x14ac:dyDescent="0.3">
      <c r="A87" s="55">
        <v>31010000</v>
      </c>
      <c r="B87" s="56" t="s">
        <v>106</v>
      </c>
      <c r="C87" s="57">
        <f t="shared" si="23"/>
        <v>0</v>
      </c>
      <c r="D87" s="57">
        <f t="shared" si="23"/>
        <v>0</v>
      </c>
      <c r="E87" s="66">
        <f>IF(C87=0,0,D87/C87*100)</f>
        <v>0</v>
      </c>
      <c r="F87" s="9">
        <f t="shared" si="19"/>
        <v>0</v>
      </c>
      <c r="G87" s="57">
        <f>G88</f>
        <v>0</v>
      </c>
      <c r="H87" s="66">
        <f t="shared" si="17"/>
        <v>0</v>
      </c>
      <c r="I87" s="9">
        <f>G87-F87</f>
        <v>0</v>
      </c>
    </row>
    <row r="88" spans="1:9" ht="60.75" hidden="1" x14ac:dyDescent="0.3">
      <c r="A88" s="58">
        <v>31010200</v>
      </c>
      <c r="B88" s="59" t="s">
        <v>107</v>
      </c>
      <c r="C88" s="60">
        <v>0</v>
      </c>
      <c r="D88" s="11">
        <v>0</v>
      </c>
      <c r="E88" s="64">
        <f>IF(C88=0,0,D88/C88*100)</f>
        <v>0</v>
      </c>
      <c r="F88" s="12">
        <f t="shared" si="19"/>
        <v>0</v>
      </c>
      <c r="G88" s="11"/>
      <c r="H88" s="64">
        <f t="shared" si="17"/>
        <v>0</v>
      </c>
      <c r="I88" s="12">
        <f>G88-F88</f>
        <v>0</v>
      </c>
    </row>
    <row r="89" spans="1:9" ht="22.5" x14ac:dyDescent="0.2">
      <c r="A89" s="4">
        <v>40000000</v>
      </c>
      <c r="B89" s="29" t="s">
        <v>51</v>
      </c>
      <c r="C89" s="5">
        <f>C90</f>
        <v>224237651.59</v>
      </c>
      <c r="D89" s="5">
        <f>D90</f>
        <v>211658135.56999999</v>
      </c>
      <c r="E89" s="63">
        <f t="shared" si="3"/>
        <v>94.390096430816797</v>
      </c>
      <c r="F89" s="5">
        <f t="shared" si="19"/>
        <v>-12579516.020000011</v>
      </c>
      <c r="G89" s="5">
        <f>G90</f>
        <v>189039644.08000001</v>
      </c>
      <c r="H89" s="63">
        <f t="shared" si="17"/>
        <v>111.96494608317609</v>
      </c>
      <c r="I89" s="5">
        <f t="shared" ref="I89:I99" si="24">D89-G89</f>
        <v>22618491.48999998</v>
      </c>
    </row>
    <row r="90" spans="1:9" ht="22.5" x14ac:dyDescent="0.2">
      <c r="A90" s="6">
        <v>41000000</v>
      </c>
      <c r="B90" s="30" t="s">
        <v>52</v>
      </c>
      <c r="C90" s="7">
        <f>C91+C94+C100+C102</f>
        <v>224237651.59</v>
      </c>
      <c r="D90" s="7">
        <f>D91+D94+D100+D102</f>
        <v>211658135.56999999</v>
      </c>
      <c r="E90" s="65">
        <f t="shared" si="3"/>
        <v>94.390096430816797</v>
      </c>
      <c r="F90" s="7">
        <f t="shared" si="19"/>
        <v>-12579516.020000011</v>
      </c>
      <c r="G90" s="7">
        <f>G91+G94+G100+G102</f>
        <v>189039644.08000001</v>
      </c>
      <c r="H90" s="65">
        <f t="shared" si="17"/>
        <v>111.96494608317609</v>
      </c>
      <c r="I90" s="7">
        <f t="shared" si="24"/>
        <v>22618491.48999998</v>
      </c>
    </row>
    <row r="91" spans="1:9" ht="23.25" x14ac:dyDescent="0.2">
      <c r="A91" s="8">
        <v>41020000</v>
      </c>
      <c r="B91" s="31" t="s">
        <v>53</v>
      </c>
      <c r="C91" s="9">
        <f>SUM(C92:C93)</f>
        <v>8933700</v>
      </c>
      <c r="D91" s="9">
        <f>SUM(D92:D93)</f>
        <v>8933700</v>
      </c>
      <c r="E91" s="66">
        <f t="shared" si="3"/>
        <v>100</v>
      </c>
      <c r="F91" s="9">
        <f t="shared" si="19"/>
        <v>0</v>
      </c>
      <c r="G91" s="9">
        <f>SUM(G92:G93)</f>
        <v>3974900</v>
      </c>
      <c r="H91" s="66">
        <f t="shared" si="17"/>
        <v>224.75282397041437</v>
      </c>
      <c r="I91" s="9">
        <f t="shared" si="24"/>
        <v>4958800</v>
      </c>
    </row>
    <row r="92" spans="1:9" ht="23.25" x14ac:dyDescent="0.2">
      <c r="A92" s="10">
        <v>41020100</v>
      </c>
      <c r="B92" s="32" t="s">
        <v>54</v>
      </c>
      <c r="C92" s="11">
        <v>8933700</v>
      </c>
      <c r="D92" s="11">
        <v>8933700</v>
      </c>
      <c r="E92" s="64">
        <f t="shared" si="3"/>
        <v>100</v>
      </c>
      <c r="F92" s="12">
        <f t="shared" si="19"/>
        <v>0</v>
      </c>
      <c r="G92" s="11">
        <v>3974900</v>
      </c>
      <c r="H92" s="64">
        <f t="shared" si="17"/>
        <v>224.75282397041437</v>
      </c>
      <c r="I92" s="12">
        <f t="shared" si="24"/>
        <v>4958800</v>
      </c>
    </row>
    <row r="93" spans="1:9" ht="23.25" x14ac:dyDescent="0.2">
      <c r="A93" s="61">
        <v>41020600</v>
      </c>
      <c r="B93" s="62" t="s">
        <v>108</v>
      </c>
      <c r="C93" s="24">
        <v>0</v>
      </c>
      <c r="D93" s="24">
        <v>0</v>
      </c>
      <c r="E93" s="64">
        <f t="shared" ref="E93:E102" si="25">IF(C93=0,0,D93/C93*100)</f>
        <v>0</v>
      </c>
      <c r="F93" s="12">
        <f t="shared" si="19"/>
        <v>0</v>
      </c>
      <c r="G93" s="24">
        <v>0</v>
      </c>
      <c r="H93" s="64">
        <f t="shared" si="17"/>
        <v>0</v>
      </c>
      <c r="I93" s="12">
        <f t="shared" si="24"/>
        <v>0</v>
      </c>
    </row>
    <row r="94" spans="1:9" ht="23.25" x14ac:dyDescent="0.2">
      <c r="A94" s="8">
        <v>41030000</v>
      </c>
      <c r="B94" s="31" t="s">
        <v>55</v>
      </c>
      <c r="C94" s="9">
        <f>SUM(C95:C99)</f>
        <v>119815700</v>
      </c>
      <c r="D94" s="9">
        <f>SUM(D95:D99)</f>
        <v>109815700</v>
      </c>
      <c r="E94" s="66">
        <f t="shared" si="25"/>
        <v>91.653848368786399</v>
      </c>
      <c r="F94" s="9">
        <f t="shared" si="19"/>
        <v>-10000000</v>
      </c>
      <c r="G94" s="9">
        <f>SUM(G95:G99)</f>
        <v>74146000</v>
      </c>
      <c r="H94" s="66">
        <f t="shared" si="17"/>
        <v>148.10738273136784</v>
      </c>
      <c r="I94" s="9">
        <f t="shared" si="24"/>
        <v>35669700</v>
      </c>
    </row>
    <row r="95" spans="1:9" ht="46.5" x14ac:dyDescent="0.2">
      <c r="A95" s="10">
        <v>41031100</v>
      </c>
      <c r="B95" s="32" t="s">
        <v>150</v>
      </c>
      <c r="C95" s="11">
        <v>10000000</v>
      </c>
      <c r="D95" s="11">
        <v>0</v>
      </c>
      <c r="E95" s="64">
        <f t="shared" si="25"/>
        <v>0</v>
      </c>
      <c r="F95" s="12">
        <f t="shared" si="19"/>
        <v>-10000000</v>
      </c>
      <c r="G95" s="11">
        <v>0</v>
      </c>
      <c r="H95" s="64">
        <f t="shared" si="17"/>
        <v>0</v>
      </c>
      <c r="I95" s="12">
        <f t="shared" si="24"/>
        <v>0</v>
      </c>
    </row>
    <row r="96" spans="1:9" ht="46.5" x14ac:dyDescent="0.2">
      <c r="A96" s="10">
        <v>41033200</v>
      </c>
      <c r="B96" s="32" t="s">
        <v>138</v>
      </c>
      <c r="C96" s="11">
        <v>2090800</v>
      </c>
      <c r="D96" s="11">
        <v>2090800</v>
      </c>
      <c r="E96" s="64">
        <f t="shared" ref="E96" si="26">IF(C96=0,0,D96/C96*100)</f>
        <v>100</v>
      </c>
      <c r="F96" s="12">
        <f t="shared" ref="F96" si="27">D96-C96</f>
        <v>0</v>
      </c>
      <c r="G96" s="11">
        <v>0</v>
      </c>
      <c r="H96" s="64">
        <f t="shared" ref="H96" si="28">IF(G96&lt;0,0,IF(D96&lt;0,0,IF(G96=0,0,(IF(D96=0,0,(D96/G96)*100)))))</f>
        <v>0</v>
      </c>
      <c r="I96" s="12">
        <f t="shared" ref="I96" si="29">D96-G96</f>
        <v>2090800</v>
      </c>
    </row>
    <row r="97" spans="1:9" ht="23.25" x14ac:dyDescent="0.2">
      <c r="A97" s="10">
        <v>41033900</v>
      </c>
      <c r="B97" s="32" t="s">
        <v>56</v>
      </c>
      <c r="C97" s="11">
        <v>79689800</v>
      </c>
      <c r="D97" s="11">
        <v>79689800</v>
      </c>
      <c r="E97" s="64">
        <f t="shared" si="25"/>
        <v>100</v>
      </c>
      <c r="F97" s="12">
        <f t="shared" si="19"/>
        <v>0</v>
      </c>
      <c r="G97" s="11">
        <v>48930800</v>
      </c>
      <c r="H97" s="64">
        <f t="shared" si="17"/>
        <v>162.86224627433029</v>
      </c>
      <c r="I97" s="12">
        <f t="shared" si="24"/>
        <v>30759000</v>
      </c>
    </row>
    <row r="98" spans="1:9" ht="23.25" x14ac:dyDescent="0.2">
      <c r="A98" s="10">
        <v>41034200</v>
      </c>
      <c r="B98" s="32" t="s">
        <v>57</v>
      </c>
      <c r="C98" s="11">
        <v>28035100</v>
      </c>
      <c r="D98" s="11">
        <v>28035100</v>
      </c>
      <c r="E98" s="64">
        <f t="shared" si="25"/>
        <v>100</v>
      </c>
      <c r="F98" s="12">
        <f t="shared" si="19"/>
        <v>0</v>
      </c>
      <c r="G98" s="11">
        <v>25085200</v>
      </c>
      <c r="H98" s="64">
        <f t="shared" si="17"/>
        <v>111.75952354376287</v>
      </c>
      <c r="I98" s="12">
        <f t="shared" si="24"/>
        <v>2949900</v>
      </c>
    </row>
    <row r="99" spans="1:9" ht="46.5" x14ac:dyDescent="0.2">
      <c r="A99" s="10">
        <v>41034500</v>
      </c>
      <c r="B99" s="32" t="s">
        <v>146</v>
      </c>
      <c r="C99" s="11">
        <v>0</v>
      </c>
      <c r="D99" s="11">
        <v>0</v>
      </c>
      <c r="E99" s="64">
        <f t="shared" si="25"/>
        <v>0</v>
      </c>
      <c r="F99" s="12">
        <f t="shared" si="19"/>
        <v>0</v>
      </c>
      <c r="G99" s="11">
        <v>130000</v>
      </c>
      <c r="H99" s="64">
        <f t="shared" si="17"/>
        <v>0</v>
      </c>
      <c r="I99" s="12">
        <f t="shared" si="24"/>
        <v>-130000</v>
      </c>
    </row>
    <row r="100" spans="1:9" ht="23.25" x14ac:dyDescent="0.2">
      <c r="A100" s="8">
        <v>41040000</v>
      </c>
      <c r="B100" s="31" t="s">
        <v>128</v>
      </c>
      <c r="C100" s="9">
        <f>SUM(C101:C101)</f>
        <v>5999844</v>
      </c>
      <c r="D100" s="9">
        <f>SUM(D101:D101)</f>
        <v>5999844</v>
      </c>
      <c r="E100" s="66">
        <f t="shared" si="25"/>
        <v>100</v>
      </c>
      <c r="F100" s="9">
        <f>D100-C100</f>
        <v>0</v>
      </c>
      <c r="G100" s="9">
        <f>SUM(G101:G101)</f>
        <v>2976800</v>
      </c>
      <c r="H100" s="66">
        <f>IF(G100&lt;0,0,IF(D100&lt;0,0,IF(G100=0,0,(IF(D100=0,0,(D100/G100)*100)))))</f>
        <v>201.55348024724535</v>
      </c>
      <c r="I100" s="9">
        <f>D100-G100</f>
        <v>3023044</v>
      </c>
    </row>
    <row r="101" spans="1:9" ht="45" customHeight="1" x14ac:dyDescent="0.2">
      <c r="A101" s="10">
        <v>41040200</v>
      </c>
      <c r="B101" s="32" t="s">
        <v>129</v>
      </c>
      <c r="C101" s="11">
        <v>5999844</v>
      </c>
      <c r="D101" s="11">
        <v>5999844</v>
      </c>
      <c r="E101" s="64">
        <f t="shared" si="25"/>
        <v>100</v>
      </c>
      <c r="F101" s="12">
        <f>D101-C101</f>
        <v>0</v>
      </c>
      <c r="G101" s="11">
        <v>2976800</v>
      </c>
      <c r="H101" s="64">
        <f>IF(G101&lt;0,0,IF(D101&lt;0,0,IF(G101=0,0,(IF(D101=0,0,(D101/G101)*100)))))</f>
        <v>201.55348024724535</v>
      </c>
      <c r="I101" s="12">
        <f>D101-G101</f>
        <v>3023044</v>
      </c>
    </row>
    <row r="102" spans="1:9" ht="23.25" x14ac:dyDescent="0.2">
      <c r="A102" s="8">
        <v>41050000</v>
      </c>
      <c r="B102" s="31" t="s">
        <v>130</v>
      </c>
      <c r="C102" s="9">
        <f>SUM(C103:C118)</f>
        <v>89488407.590000004</v>
      </c>
      <c r="D102" s="9">
        <f>SUM(D103:D118)</f>
        <v>86908891.570000008</v>
      </c>
      <c r="E102" s="66">
        <f t="shared" si="25"/>
        <v>97.11748584038024</v>
      </c>
      <c r="F102" s="9">
        <f>D102-C102</f>
        <v>-2579516.0199999958</v>
      </c>
      <c r="G102" s="9">
        <f>SUM(G103:G118)</f>
        <v>107941944.08000001</v>
      </c>
      <c r="H102" s="66">
        <f>IF(G102&lt;0,0,IF(D102&lt;0,0,IF(G102=0,0,(IF(D102=0,0,(D102/G102)*100)))))</f>
        <v>80.514476842837311</v>
      </c>
      <c r="I102" s="9">
        <f>D102-G102</f>
        <v>-21033052.510000005</v>
      </c>
    </row>
    <row r="103" spans="1:9" ht="116.25" x14ac:dyDescent="0.2">
      <c r="A103" s="10">
        <v>41050100</v>
      </c>
      <c r="B103" s="32" t="s">
        <v>121</v>
      </c>
      <c r="C103" s="11">
        <v>21557690</v>
      </c>
      <c r="D103" s="11">
        <v>21520222.82</v>
      </c>
      <c r="E103" s="64">
        <f t="shared" ref="E103:E116" si="30">IF(C103=0,0,D103/C103*100)</f>
        <v>99.826200395311375</v>
      </c>
      <c r="F103" s="12">
        <f t="shared" ref="F103:F116" si="31">D103-C103</f>
        <v>-37467.179999999702</v>
      </c>
      <c r="G103" s="11">
        <v>55770173</v>
      </c>
      <c r="H103" s="64">
        <f t="shared" ref="H103:H116" si="32">IF(G103&lt;0,0,IF(D103&lt;0,0,IF(G103=0,0,(IF(D103=0,0,(D103/G103)*100)))))</f>
        <v>38.587333806549246</v>
      </c>
      <c r="I103" s="12">
        <f t="shared" ref="I103:I116" si="33">D103-G103</f>
        <v>-34249950.18</v>
      </c>
    </row>
    <row r="104" spans="1:9" ht="69.75" x14ac:dyDescent="0.2">
      <c r="A104" s="10">
        <v>41050200</v>
      </c>
      <c r="B104" s="32" t="s">
        <v>122</v>
      </c>
      <c r="C104" s="11">
        <v>33000</v>
      </c>
      <c r="D104" s="11">
        <v>29376.639999999999</v>
      </c>
      <c r="E104" s="64">
        <f t="shared" si="30"/>
        <v>89.020121212121211</v>
      </c>
      <c r="F104" s="12">
        <f t="shared" si="31"/>
        <v>-3623.3600000000006</v>
      </c>
      <c r="G104" s="11">
        <v>4507.1400000000003</v>
      </c>
      <c r="H104" s="64">
        <f t="shared" si="32"/>
        <v>651.78006451985061</v>
      </c>
      <c r="I104" s="12">
        <f t="shared" si="33"/>
        <v>24869.5</v>
      </c>
    </row>
    <row r="105" spans="1:9" ht="186" x14ac:dyDescent="0.2">
      <c r="A105" s="10">
        <v>41050300</v>
      </c>
      <c r="B105" s="32" t="s">
        <v>120</v>
      </c>
      <c r="C105" s="11">
        <v>55246000</v>
      </c>
      <c r="D105" s="11">
        <v>53784217.740000002</v>
      </c>
      <c r="E105" s="64">
        <f t="shared" si="30"/>
        <v>97.354048691307966</v>
      </c>
      <c r="F105" s="12">
        <f t="shared" si="31"/>
        <v>-1461782.2599999979</v>
      </c>
      <c r="G105" s="11">
        <v>43637383.539999999</v>
      </c>
      <c r="H105" s="64">
        <f t="shared" si="32"/>
        <v>123.25261822973175</v>
      </c>
      <c r="I105" s="12">
        <f t="shared" si="33"/>
        <v>10146834.200000003</v>
      </c>
    </row>
    <row r="106" spans="1:9" ht="232.5" x14ac:dyDescent="0.2">
      <c r="A106" s="10">
        <v>41050400</v>
      </c>
      <c r="B106" s="32" t="s">
        <v>157</v>
      </c>
      <c r="C106" s="11">
        <v>0</v>
      </c>
      <c r="D106" s="11">
        <v>0</v>
      </c>
      <c r="E106" s="64">
        <f t="shared" ref="E106" si="34">IF(C106=0,0,D106/C106*100)</f>
        <v>0</v>
      </c>
      <c r="F106" s="12">
        <f t="shared" ref="F106" si="35">D106-C106</f>
        <v>0</v>
      </c>
      <c r="G106" s="11">
        <v>546851</v>
      </c>
      <c r="H106" s="64">
        <f t="shared" ref="H106" si="36">IF(G106&lt;0,0,IF(D106&lt;0,0,IF(G106=0,0,(IF(D106=0,0,(D106/G106)*100)))))</f>
        <v>0</v>
      </c>
      <c r="I106" s="12">
        <f t="shared" ref="I106" si="37">D106-G106</f>
        <v>-546851</v>
      </c>
    </row>
    <row r="107" spans="1:9" ht="139.5" x14ac:dyDescent="0.2">
      <c r="A107" s="10">
        <v>41050700</v>
      </c>
      <c r="B107" s="32" t="s">
        <v>123</v>
      </c>
      <c r="C107" s="11">
        <v>276000</v>
      </c>
      <c r="D107" s="11">
        <v>255160.78</v>
      </c>
      <c r="E107" s="64">
        <f t="shared" si="30"/>
        <v>92.449557971014499</v>
      </c>
      <c r="F107" s="12">
        <f t="shared" si="31"/>
        <v>-20839.22</v>
      </c>
      <c r="G107" s="11">
        <v>172958.7</v>
      </c>
      <c r="H107" s="64">
        <f t="shared" si="32"/>
        <v>147.52699922004498</v>
      </c>
      <c r="I107" s="12">
        <f t="shared" si="33"/>
        <v>82202.079999999987</v>
      </c>
    </row>
    <row r="108" spans="1:9" ht="93" x14ac:dyDescent="0.2">
      <c r="A108" s="10">
        <v>41050900</v>
      </c>
      <c r="B108" s="32" t="s">
        <v>151</v>
      </c>
      <c r="C108" s="11">
        <v>733708</v>
      </c>
      <c r="D108" s="11">
        <v>733708</v>
      </c>
      <c r="E108" s="64">
        <f t="shared" si="30"/>
        <v>100</v>
      </c>
      <c r="F108" s="12">
        <f t="shared" si="31"/>
        <v>0</v>
      </c>
      <c r="G108" s="11">
        <v>0</v>
      </c>
      <c r="H108" s="64">
        <f t="shared" si="32"/>
        <v>0</v>
      </c>
      <c r="I108" s="12">
        <f t="shared" si="33"/>
        <v>733708</v>
      </c>
    </row>
    <row r="109" spans="1:9" ht="46.5" x14ac:dyDescent="0.2">
      <c r="A109" s="10">
        <v>41051000</v>
      </c>
      <c r="B109" s="32" t="s">
        <v>139</v>
      </c>
      <c r="C109" s="11">
        <v>1661219</v>
      </c>
      <c r="D109" s="11">
        <v>910193.11</v>
      </c>
      <c r="E109" s="64">
        <f t="shared" ref="E109" si="38">IF(C109=0,0,D109/C109*100)</f>
        <v>54.790675401617726</v>
      </c>
      <c r="F109" s="12">
        <f t="shared" ref="F109" si="39">D109-C109</f>
        <v>-751025.89</v>
      </c>
      <c r="G109" s="11">
        <v>0</v>
      </c>
      <c r="H109" s="64">
        <f t="shared" ref="H109" si="40">IF(G109&lt;0,0,IF(D109&lt;0,0,IF(G109=0,0,(IF(D109=0,0,(D109/G109)*100)))))</f>
        <v>0</v>
      </c>
      <c r="I109" s="12">
        <f t="shared" ref="I109" si="41">D109-G109</f>
        <v>910193.11</v>
      </c>
    </row>
    <row r="110" spans="1:9" ht="46.5" x14ac:dyDescent="0.2">
      <c r="A110" s="10">
        <v>41051100</v>
      </c>
      <c r="B110" s="32" t="s">
        <v>131</v>
      </c>
      <c r="C110" s="11">
        <v>150123</v>
      </c>
      <c r="D110" s="11">
        <v>150123</v>
      </c>
      <c r="E110" s="64">
        <f t="shared" si="30"/>
        <v>100</v>
      </c>
      <c r="F110" s="12">
        <f t="shared" si="31"/>
        <v>0</v>
      </c>
      <c r="G110" s="11">
        <v>899700</v>
      </c>
      <c r="H110" s="64">
        <f t="shared" si="32"/>
        <v>16.685895298432811</v>
      </c>
      <c r="I110" s="12">
        <f t="shared" si="33"/>
        <v>-749577</v>
      </c>
    </row>
    <row r="111" spans="1:9" ht="46.5" x14ac:dyDescent="0.2">
      <c r="A111" s="10">
        <v>41051200</v>
      </c>
      <c r="B111" s="32" t="s">
        <v>124</v>
      </c>
      <c r="C111" s="11">
        <v>1185732</v>
      </c>
      <c r="D111" s="11">
        <v>1185732</v>
      </c>
      <c r="E111" s="64">
        <f t="shared" si="30"/>
        <v>100</v>
      </c>
      <c r="F111" s="12">
        <f t="shared" si="31"/>
        <v>0</v>
      </c>
      <c r="G111" s="11">
        <v>416618.09</v>
      </c>
      <c r="H111" s="64">
        <f t="shared" si="32"/>
        <v>284.60886083943205</v>
      </c>
      <c r="I111" s="12">
        <f t="shared" si="33"/>
        <v>769113.90999999992</v>
      </c>
    </row>
    <row r="112" spans="1:9" ht="69.75" x14ac:dyDescent="0.2">
      <c r="A112" s="10">
        <v>41051400</v>
      </c>
      <c r="B112" s="32" t="s">
        <v>132</v>
      </c>
      <c r="C112" s="11">
        <v>1235965</v>
      </c>
      <c r="D112" s="11">
        <v>1180173.57</v>
      </c>
      <c r="E112" s="64">
        <f t="shared" si="30"/>
        <v>95.486002435344048</v>
      </c>
      <c r="F112" s="12">
        <f t="shared" si="31"/>
        <v>-55791.429999999935</v>
      </c>
      <c r="G112" s="11">
        <v>1091291</v>
      </c>
      <c r="H112" s="64">
        <f t="shared" si="32"/>
        <v>108.14471758678484</v>
      </c>
      <c r="I112" s="12">
        <f t="shared" si="33"/>
        <v>88882.570000000065</v>
      </c>
    </row>
    <row r="113" spans="1:10" ht="46.5" x14ac:dyDescent="0.2">
      <c r="A113" s="10">
        <v>41051500</v>
      </c>
      <c r="B113" s="32" t="s">
        <v>125</v>
      </c>
      <c r="C113" s="11">
        <v>2984600</v>
      </c>
      <c r="D113" s="11">
        <v>2984600</v>
      </c>
      <c r="E113" s="64">
        <f t="shared" si="30"/>
        <v>100</v>
      </c>
      <c r="F113" s="12">
        <f t="shared" si="31"/>
        <v>0</v>
      </c>
      <c r="G113" s="11">
        <v>3277739</v>
      </c>
      <c r="H113" s="64">
        <f t="shared" si="32"/>
        <v>91.056670467050623</v>
      </c>
      <c r="I113" s="12">
        <f t="shared" si="33"/>
        <v>-293139</v>
      </c>
    </row>
    <row r="114" spans="1:10" ht="46.5" x14ac:dyDescent="0.2">
      <c r="A114" s="10">
        <v>41052000</v>
      </c>
      <c r="B114" s="32" t="s">
        <v>126</v>
      </c>
      <c r="C114" s="11">
        <v>139500</v>
      </c>
      <c r="D114" s="11">
        <v>139456.31</v>
      </c>
      <c r="E114" s="64">
        <f t="shared" si="30"/>
        <v>99.968681003584223</v>
      </c>
      <c r="F114" s="12">
        <f t="shared" si="31"/>
        <v>-43.690000000002328</v>
      </c>
      <c r="G114" s="11">
        <v>624754.56000000006</v>
      </c>
      <c r="H114" s="64">
        <f t="shared" si="32"/>
        <v>22.321775450506514</v>
      </c>
      <c r="I114" s="12">
        <f t="shared" si="33"/>
        <v>-485298.25000000006</v>
      </c>
    </row>
    <row r="115" spans="1:10" ht="69.75" x14ac:dyDescent="0.2">
      <c r="A115" s="10">
        <v>41052200</v>
      </c>
      <c r="B115" s="32" t="s">
        <v>152</v>
      </c>
      <c r="C115" s="11">
        <v>500000</v>
      </c>
      <c r="D115" s="11">
        <v>458100</v>
      </c>
      <c r="E115" s="64">
        <f t="shared" si="30"/>
        <v>91.62</v>
      </c>
      <c r="F115" s="12">
        <f t="shared" si="31"/>
        <v>-41900</v>
      </c>
      <c r="G115" s="11">
        <v>0</v>
      </c>
      <c r="H115" s="64">
        <f t="shared" si="32"/>
        <v>0</v>
      </c>
      <c r="I115" s="12">
        <f t="shared" si="33"/>
        <v>458100</v>
      </c>
    </row>
    <row r="116" spans="1:10" ht="23.25" x14ac:dyDescent="0.2">
      <c r="A116" s="10">
        <v>41053900</v>
      </c>
      <c r="B116" s="32" t="s">
        <v>127</v>
      </c>
      <c r="C116" s="11">
        <v>2530000</v>
      </c>
      <c r="D116" s="11">
        <v>2500187.7599999998</v>
      </c>
      <c r="E116" s="64">
        <f t="shared" si="30"/>
        <v>98.821650592885362</v>
      </c>
      <c r="F116" s="12">
        <f t="shared" si="31"/>
        <v>-29812.240000000224</v>
      </c>
      <c r="G116" s="11">
        <v>1499968.05</v>
      </c>
      <c r="H116" s="64">
        <f t="shared" si="32"/>
        <v>166.68273434224147</v>
      </c>
      <c r="I116" s="12">
        <f t="shared" si="33"/>
        <v>1000219.7099999997</v>
      </c>
    </row>
    <row r="117" spans="1:10" ht="46.5" x14ac:dyDescent="0.2">
      <c r="A117" s="10">
        <v>41054300</v>
      </c>
      <c r="B117" s="32" t="s">
        <v>147</v>
      </c>
      <c r="C117" s="11">
        <v>387834</v>
      </c>
      <c r="D117" s="11">
        <v>335494.14</v>
      </c>
      <c r="E117" s="64">
        <f t="shared" ref="E117" si="42">IF(C117=0,0,D117/C117*100)</f>
        <v>86.504571543495416</v>
      </c>
      <c r="F117" s="12">
        <f t="shared" ref="F117" si="43">D117-C117</f>
        <v>-52339.859999999986</v>
      </c>
      <c r="G117" s="11">
        <v>0</v>
      </c>
      <c r="H117" s="64">
        <f t="shared" ref="H117" si="44">IF(G117&lt;0,0,IF(D117&lt;0,0,IF(G117=0,0,(IF(D117=0,0,(D117/G117)*100)))))</f>
        <v>0</v>
      </c>
      <c r="I117" s="12">
        <f t="shared" ref="I117" si="45">D117-G117</f>
        <v>335494.14</v>
      </c>
    </row>
    <row r="118" spans="1:10" ht="46.5" x14ac:dyDescent="0.2">
      <c r="A118" s="10">
        <v>41054500</v>
      </c>
      <c r="B118" s="32" t="s">
        <v>153</v>
      </c>
      <c r="C118" s="11">
        <v>867036.59</v>
      </c>
      <c r="D118" s="11">
        <v>742145.7</v>
      </c>
      <c r="E118" s="64">
        <f t="shared" ref="E118" si="46">IF(C118=0,0,D118/C118*100)</f>
        <v>85.595660962820503</v>
      </c>
      <c r="F118" s="12">
        <f t="shared" ref="F118" si="47">D118-C118</f>
        <v>-124890.89000000001</v>
      </c>
      <c r="G118" s="11">
        <v>0</v>
      </c>
      <c r="H118" s="64">
        <f t="shared" ref="H118" si="48">IF(G118&lt;0,0,IF(D118&lt;0,0,IF(G118=0,0,(IF(D118=0,0,(D118/G118)*100)))))</f>
        <v>0</v>
      </c>
      <c r="I118" s="12">
        <f t="shared" ref="I118" si="49">D118-G118</f>
        <v>742145.7</v>
      </c>
    </row>
    <row r="119" spans="1:10" ht="23.25" x14ac:dyDescent="0.35">
      <c r="A119" s="84" t="s">
        <v>63</v>
      </c>
      <c r="B119" s="85"/>
      <c r="C119" s="13">
        <f>C7+C60+C85</f>
        <v>264939414</v>
      </c>
      <c r="D119" s="13">
        <f>D7+D60+D85</f>
        <v>277140176.05000001</v>
      </c>
      <c r="E119" s="67">
        <f>IF(C119=0,0,D119/C119*100)</f>
        <v>104.60511400164869</v>
      </c>
      <c r="F119" s="13">
        <f>F7+F60+F85</f>
        <v>12200762.04999999</v>
      </c>
      <c r="G119" s="13">
        <f>G7+G60+G85</f>
        <v>194765647.72</v>
      </c>
      <c r="H119" s="67">
        <f t="shared" si="17"/>
        <v>142.2941772814186</v>
      </c>
      <c r="I119" s="13">
        <f>D119-G119</f>
        <v>82374528.330000013</v>
      </c>
      <c r="J119" s="48"/>
    </row>
    <row r="120" spans="1:10" ht="23.25" x14ac:dyDescent="0.2">
      <c r="A120" s="84" t="s">
        <v>78</v>
      </c>
      <c r="B120" s="85"/>
      <c r="C120" s="13">
        <f>C119+C89</f>
        <v>489177065.59000003</v>
      </c>
      <c r="D120" s="13">
        <f>D119+D89</f>
        <v>488798311.62</v>
      </c>
      <c r="E120" s="67">
        <f>IF(C120=0,0,D120/C120*100)</f>
        <v>99.922573236432655</v>
      </c>
      <c r="F120" s="13">
        <f>D120-C120</f>
        <v>-378753.97000002861</v>
      </c>
      <c r="G120" s="13">
        <f>G119+G89</f>
        <v>383805291.80000001</v>
      </c>
      <c r="H120" s="67">
        <f t="shared" si="17"/>
        <v>127.3558030759804</v>
      </c>
      <c r="I120" s="13">
        <f>D120-G120</f>
        <v>104993019.81999999</v>
      </c>
    </row>
    <row r="121" spans="1:10" ht="27" x14ac:dyDescent="0.2">
      <c r="A121" s="79" t="s">
        <v>77</v>
      </c>
      <c r="B121" s="79"/>
      <c r="C121" s="79"/>
      <c r="D121" s="79"/>
      <c r="E121" s="79"/>
      <c r="F121" s="79"/>
      <c r="G121" s="79"/>
      <c r="H121" s="79"/>
      <c r="I121" s="79"/>
    </row>
    <row r="122" spans="1:10" ht="22.5" x14ac:dyDescent="0.2">
      <c r="A122" s="4">
        <v>10000000</v>
      </c>
      <c r="B122" s="33" t="s">
        <v>1</v>
      </c>
      <c r="C122" s="14">
        <f>C123+C126+C129</f>
        <v>161200</v>
      </c>
      <c r="D122" s="14">
        <f>D123+D126+D129</f>
        <v>112939.59</v>
      </c>
      <c r="E122" s="63">
        <f t="shared" ref="E122:E142" si="50">IF(C122=0,0,D122/C122*100)</f>
        <v>70.061780397022332</v>
      </c>
      <c r="F122" s="14">
        <f t="shared" ref="F122:F142" si="51">D122-C122</f>
        <v>-48260.41</v>
      </c>
      <c r="G122" s="14">
        <f>G123+G126+G129</f>
        <v>37670.409999999996</v>
      </c>
      <c r="H122" s="63">
        <f t="shared" si="17"/>
        <v>299.80982420950556</v>
      </c>
      <c r="I122" s="14">
        <f t="shared" ref="I122:I142" si="52">D122-G122</f>
        <v>75269.179999999993</v>
      </c>
    </row>
    <row r="123" spans="1:10" ht="22.5" x14ac:dyDescent="0.2">
      <c r="A123" s="6">
        <v>12000000</v>
      </c>
      <c r="B123" s="34" t="s">
        <v>140</v>
      </c>
      <c r="C123" s="15">
        <f>C124</f>
        <v>0</v>
      </c>
      <c r="D123" s="15">
        <f>D124</f>
        <v>-3250</v>
      </c>
      <c r="E123" s="65">
        <f t="shared" ref="E123:E125" si="53">IF(C123=0,0,D123/C123*100)</f>
        <v>0</v>
      </c>
      <c r="F123" s="15">
        <f t="shared" ref="F123:F125" si="54">D123-C123</f>
        <v>-3250</v>
      </c>
      <c r="G123" s="15">
        <f>G124</f>
        <v>3250</v>
      </c>
      <c r="H123" s="65">
        <f t="shared" ref="H123:H125" si="55">IF(G123&lt;0,0,IF(D123&lt;0,0,IF(G123=0,0,(IF(D123=0,0,(D123/G123)*100)))))</f>
        <v>0</v>
      </c>
      <c r="I123" s="15">
        <f t="shared" ref="I123:I125" si="56">D123-G123</f>
        <v>-6500</v>
      </c>
    </row>
    <row r="124" spans="1:10" ht="23.25" x14ac:dyDescent="0.2">
      <c r="A124" s="8">
        <v>12020000</v>
      </c>
      <c r="B124" s="31" t="s">
        <v>141</v>
      </c>
      <c r="C124" s="9">
        <f>SUM(C125:C125)</f>
        <v>0</v>
      </c>
      <c r="D124" s="9">
        <f>SUM(D125:D125)</f>
        <v>-3250</v>
      </c>
      <c r="E124" s="66">
        <f t="shared" si="53"/>
        <v>0</v>
      </c>
      <c r="F124" s="9">
        <f t="shared" si="54"/>
        <v>-3250</v>
      </c>
      <c r="G124" s="9">
        <f>SUM(G125:G125)</f>
        <v>3250</v>
      </c>
      <c r="H124" s="66">
        <f t="shared" si="55"/>
        <v>0</v>
      </c>
      <c r="I124" s="9">
        <f t="shared" si="56"/>
        <v>-6500</v>
      </c>
    </row>
    <row r="125" spans="1:10" ht="46.5" x14ac:dyDescent="0.2">
      <c r="A125" s="10">
        <v>12020100</v>
      </c>
      <c r="B125" s="32" t="s">
        <v>142</v>
      </c>
      <c r="C125" s="11">
        <v>0</v>
      </c>
      <c r="D125" s="11">
        <v>-3250</v>
      </c>
      <c r="E125" s="64">
        <f t="shared" si="53"/>
        <v>0</v>
      </c>
      <c r="F125" s="12">
        <f t="shared" si="54"/>
        <v>-3250</v>
      </c>
      <c r="G125" s="11">
        <v>3250</v>
      </c>
      <c r="H125" s="64">
        <f t="shared" si="55"/>
        <v>0</v>
      </c>
      <c r="I125" s="12">
        <f t="shared" si="56"/>
        <v>-6500</v>
      </c>
    </row>
    <row r="126" spans="1:10" ht="22.5" x14ac:dyDescent="0.2">
      <c r="A126" s="6">
        <v>18000000</v>
      </c>
      <c r="B126" s="34" t="s">
        <v>12</v>
      </c>
      <c r="C126" s="15">
        <f>C127</f>
        <v>0</v>
      </c>
      <c r="D126" s="15">
        <f>D127</f>
        <v>0</v>
      </c>
      <c r="E126" s="65">
        <f t="shared" si="50"/>
        <v>0</v>
      </c>
      <c r="F126" s="15">
        <f t="shared" si="51"/>
        <v>0</v>
      </c>
      <c r="G126" s="15">
        <f>G127</f>
        <v>0</v>
      </c>
      <c r="H126" s="65">
        <f t="shared" si="17"/>
        <v>0</v>
      </c>
      <c r="I126" s="15">
        <f t="shared" si="52"/>
        <v>0</v>
      </c>
    </row>
    <row r="127" spans="1:10" ht="23.25" customHeight="1" x14ac:dyDescent="0.2">
      <c r="A127" s="8">
        <v>18040000</v>
      </c>
      <c r="B127" s="35" t="s">
        <v>27</v>
      </c>
      <c r="C127" s="17">
        <f>SUM(C128)</f>
        <v>0</v>
      </c>
      <c r="D127" s="17">
        <f>SUM(D128)</f>
        <v>0</v>
      </c>
      <c r="E127" s="66">
        <f t="shared" si="50"/>
        <v>0</v>
      </c>
      <c r="F127" s="17">
        <f t="shared" si="51"/>
        <v>0</v>
      </c>
      <c r="G127" s="17">
        <f>SUM(G128)</f>
        <v>0</v>
      </c>
      <c r="H127" s="66">
        <f t="shared" si="17"/>
        <v>0</v>
      </c>
      <c r="I127" s="17">
        <f t="shared" si="52"/>
        <v>0</v>
      </c>
    </row>
    <row r="128" spans="1:10" ht="69.75" x14ac:dyDescent="0.2">
      <c r="A128" s="10">
        <v>18041500</v>
      </c>
      <c r="B128" s="36" t="s">
        <v>64</v>
      </c>
      <c r="C128" s="19">
        <v>0</v>
      </c>
      <c r="D128" s="19">
        <v>0</v>
      </c>
      <c r="E128" s="64">
        <f t="shared" si="50"/>
        <v>0</v>
      </c>
      <c r="F128" s="16">
        <f t="shared" si="51"/>
        <v>0</v>
      </c>
      <c r="G128" s="19">
        <v>0</v>
      </c>
      <c r="H128" s="64">
        <f t="shared" si="17"/>
        <v>0</v>
      </c>
      <c r="I128" s="16">
        <f t="shared" si="52"/>
        <v>0</v>
      </c>
    </row>
    <row r="129" spans="1:13" ht="22.5" x14ac:dyDescent="0.2">
      <c r="A129" s="6">
        <v>19000000</v>
      </c>
      <c r="B129" s="34" t="s">
        <v>32</v>
      </c>
      <c r="C129" s="15">
        <f>C130</f>
        <v>161200</v>
      </c>
      <c r="D129" s="15">
        <f>D130</f>
        <v>116189.59</v>
      </c>
      <c r="E129" s="65">
        <f t="shared" si="50"/>
        <v>72.077909429280396</v>
      </c>
      <c r="F129" s="15">
        <f t="shared" si="51"/>
        <v>-45010.41</v>
      </c>
      <c r="G129" s="15">
        <f>G130</f>
        <v>34420.409999999996</v>
      </c>
      <c r="H129" s="65">
        <f t="shared" si="17"/>
        <v>337.56015689528397</v>
      </c>
      <c r="I129" s="15">
        <f t="shared" si="52"/>
        <v>81769.179999999993</v>
      </c>
    </row>
    <row r="130" spans="1:13" ht="23.25" x14ac:dyDescent="0.2">
      <c r="A130" s="8">
        <v>19010000</v>
      </c>
      <c r="B130" s="31" t="s">
        <v>33</v>
      </c>
      <c r="C130" s="9">
        <f>SUM(C131:C133)</f>
        <v>161200</v>
      </c>
      <c r="D130" s="9">
        <f>SUM(D131:D133)</f>
        <v>116189.59</v>
      </c>
      <c r="E130" s="66">
        <f t="shared" si="50"/>
        <v>72.077909429280396</v>
      </c>
      <c r="F130" s="9">
        <f t="shared" si="51"/>
        <v>-45010.41</v>
      </c>
      <c r="G130" s="9">
        <f>SUM(G131:G133)</f>
        <v>34420.409999999996</v>
      </c>
      <c r="H130" s="66">
        <f t="shared" si="17"/>
        <v>337.56015689528397</v>
      </c>
      <c r="I130" s="9">
        <f t="shared" si="52"/>
        <v>81769.179999999993</v>
      </c>
    </row>
    <row r="131" spans="1:13" ht="46.5" x14ac:dyDescent="0.2">
      <c r="A131" s="10">
        <v>19010100</v>
      </c>
      <c r="B131" s="32" t="s">
        <v>34</v>
      </c>
      <c r="C131" s="11">
        <v>105500</v>
      </c>
      <c r="D131" s="11">
        <v>77109.69</v>
      </c>
      <c r="E131" s="64">
        <f t="shared" si="50"/>
        <v>73.089753554502366</v>
      </c>
      <c r="F131" s="12">
        <f t="shared" si="51"/>
        <v>-28390.309999999998</v>
      </c>
      <c r="G131" s="11">
        <v>33555.440000000002</v>
      </c>
      <c r="H131" s="64">
        <f t="shared" si="17"/>
        <v>229.79788076091387</v>
      </c>
      <c r="I131" s="12">
        <f t="shared" si="52"/>
        <v>43554.25</v>
      </c>
    </row>
    <row r="132" spans="1:13" ht="23.25" x14ac:dyDescent="0.2">
      <c r="A132" s="10">
        <v>19010200</v>
      </c>
      <c r="B132" s="32" t="s">
        <v>35</v>
      </c>
      <c r="C132" s="11">
        <v>55000</v>
      </c>
      <c r="D132" s="11">
        <v>38949.9</v>
      </c>
      <c r="E132" s="64">
        <f t="shared" si="50"/>
        <v>70.817999999999998</v>
      </c>
      <c r="F132" s="12">
        <f t="shared" si="51"/>
        <v>-16050.099999999999</v>
      </c>
      <c r="G132" s="11">
        <v>246.59</v>
      </c>
      <c r="H132" s="64">
        <f t="shared" si="17"/>
        <v>15795.40938399773</v>
      </c>
      <c r="I132" s="12">
        <f t="shared" si="52"/>
        <v>38703.310000000005</v>
      </c>
    </row>
    <row r="133" spans="1:13" ht="46.5" x14ac:dyDescent="0.2">
      <c r="A133" s="10">
        <v>19010300</v>
      </c>
      <c r="B133" s="32" t="s">
        <v>36</v>
      </c>
      <c r="C133" s="11">
        <v>700</v>
      </c>
      <c r="D133" s="11">
        <v>130</v>
      </c>
      <c r="E133" s="64">
        <f t="shared" si="50"/>
        <v>18.571428571428573</v>
      </c>
      <c r="F133" s="12">
        <f t="shared" si="51"/>
        <v>-570</v>
      </c>
      <c r="G133" s="11">
        <v>618.38</v>
      </c>
      <c r="H133" s="64">
        <f t="shared" si="17"/>
        <v>21.02267214334228</v>
      </c>
      <c r="I133" s="12">
        <f t="shared" si="52"/>
        <v>-488.38</v>
      </c>
    </row>
    <row r="134" spans="1:13" ht="22.5" x14ac:dyDescent="0.2">
      <c r="A134" s="4">
        <v>20000000</v>
      </c>
      <c r="B134" s="33" t="s">
        <v>37</v>
      </c>
      <c r="C134" s="14">
        <f>C135+C137+C140</f>
        <v>12982059.789999999</v>
      </c>
      <c r="D134" s="14">
        <f>D135+D137+D140</f>
        <v>12001827.73</v>
      </c>
      <c r="E134" s="63">
        <f t="shared" si="50"/>
        <v>92.449333342655947</v>
      </c>
      <c r="F134" s="14">
        <f t="shared" si="51"/>
        <v>-980232.05999999866</v>
      </c>
      <c r="G134" s="14">
        <f>G135+G137+G140</f>
        <v>11456354.93</v>
      </c>
      <c r="H134" s="63">
        <f t="shared" ref="H134:H160" si="57">IF(G134&lt;0,0,IF(D134&lt;0,0,IF(G134=0,0,(IF(D134=0,0,(D134/G134)*100)))))</f>
        <v>104.76131198215244</v>
      </c>
      <c r="I134" s="14">
        <f t="shared" si="52"/>
        <v>545472.80000000075</v>
      </c>
    </row>
    <row r="135" spans="1:13" ht="22.5" x14ac:dyDescent="0.2">
      <c r="A135" s="6">
        <v>21000000</v>
      </c>
      <c r="B135" s="34" t="s">
        <v>143</v>
      </c>
      <c r="C135" s="15">
        <f>C136</f>
        <v>45500</v>
      </c>
      <c r="D135" s="15">
        <f>D136</f>
        <v>45697.49</v>
      </c>
      <c r="E135" s="65">
        <f t="shared" ref="E135:E136" si="58">IF(C135=0,0,D135/C135*100)</f>
        <v>100.43404395604396</v>
      </c>
      <c r="F135" s="15">
        <f t="shared" ref="F135:F136" si="59">D135-C135</f>
        <v>197.48999999999796</v>
      </c>
      <c r="G135" s="15">
        <f>G136</f>
        <v>0</v>
      </c>
      <c r="H135" s="65">
        <f t="shared" ref="H135:H136" si="60">IF(G135&lt;0,0,IF(D135&lt;0,0,IF(G135=0,0,(IF(D135=0,0,(D135/G135)*100)))))</f>
        <v>0</v>
      </c>
      <c r="I135" s="15">
        <f t="shared" ref="I135:I136" si="61">D135-G135</f>
        <v>45697.49</v>
      </c>
    </row>
    <row r="136" spans="1:13" ht="46.5" x14ac:dyDescent="0.2">
      <c r="A136" s="8">
        <v>21110000</v>
      </c>
      <c r="B136" s="35" t="s">
        <v>144</v>
      </c>
      <c r="C136" s="17">
        <v>45500</v>
      </c>
      <c r="D136" s="17">
        <v>45697.49</v>
      </c>
      <c r="E136" s="66">
        <f t="shared" si="58"/>
        <v>100.43404395604396</v>
      </c>
      <c r="F136" s="17">
        <f t="shared" si="59"/>
        <v>197.48999999999796</v>
      </c>
      <c r="G136" s="17">
        <v>0</v>
      </c>
      <c r="H136" s="66">
        <f t="shared" si="60"/>
        <v>0</v>
      </c>
      <c r="I136" s="17">
        <f t="shared" si="61"/>
        <v>45697.49</v>
      </c>
    </row>
    <row r="137" spans="1:13" ht="22.5" x14ac:dyDescent="0.2">
      <c r="A137" s="6">
        <v>24000000</v>
      </c>
      <c r="B137" s="34" t="s">
        <v>50</v>
      </c>
      <c r="C137" s="15">
        <f>C138</f>
        <v>1000</v>
      </c>
      <c r="D137" s="15">
        <f>D138</f>
        <v>0</v>
      </c>
      <c r="E137" s="65">
        <f t="shared" si="50"/>
        <v>0</v>
      </c>
      <c r="F137" s="15">
        <f t="shared" si="51"/>
        <v>-1000</v>
      </c>
      <c r="G137" s="15">
        <f>G138</f>
        <v>480.25</v>
      </c>
      <c r="H137" s="65">
        <f t="shared" si="57"/>
        <v>0</v>
      </c>
      <c r="I137" s="15">
        <f t="shared" si="52"/>
        <v>-480.25</v>
      </c>
    </row>
    <row r="138" spans="1:13" ht="23.25" x14ac:dyDescent="0.2">
      <c r="A138" s="8">
        <v>24060000</v>
      </c>
      <c r="B138" s="35" t="s">
        <v>40</v>
      </c>
      <c r="C138" s="17">
        <f>C139</f>
        <v>1000</v>
      </c>
      <c r="D138" s="17">
        <f>D139</f>
        <v>0</v>
      </c>
      <c r="E138" s="66">
        <f t="shared" si="50"/>
        <v>0</v>
      </c>
      <c r="F138" s="17">
        <f t="shared" si="51"/>
        <v>-1000</v>
      </c>
      <c r="G138" s="17">
        <f>G139</f>
        <v>480.25</v>
      </c>
      <c r="H138" s="66">
        <f t="shared" si="57"/>
        <v>0</v>
      </c>
      <c r="I138" s="17">
        <f t="shared" si="52"/>
        <v>-480.25</v>
      </c>
    </row>
    <row r="139" spans="1:13" ht="46.5" x14ac:dyDescent="0.2">
      <c r="A139" s="10">
        <v>24062100</v>
      </c>
      <c r="B139" s="36" t="s">
        <v>65</v>
      </c>
      <c r="C139" s="19">
        <v>1000</v>
      </c>
      <c r="D139" s="19">
        <v>0</v>
      </c>
      <c r="E139" s="64">
        <f t="shared" si="50"/>
        <v>0</v>
      </c>
      <c r="F139" s="16">
        <f t="shared" si="51"/>
        <v>-1000</v>
      </c>
      <c r="G139" s="19">
        <v>480.25</v>
      </c>
      <c r="H139" s="64">
        <f t="shared" si="57"/>
        <v>0</v>
      </c>
      <c r="I139" s="16">
        <f t="shared" si="52"/>
        <v>-480.25</v>
      </c>
    </row>
    <row r="140" spans="1:13" ht="22.5" x14ac:dyDescent="0.2">
      <c r="A140" s="6">
        <v>25000000</v>
      </c>
      <c r="B140" s="34" t="s">
        <v>67</v>
      </c>
      <c r="C140" s="15">
        <f>C141+C142</f>
        <v>12935559.789999999</v>
      </c>
      <c r="D140" s="15">
        <f>D141+D142</f>
        <v>11956130.24</v>
      </c>
      <c r="E140" s="65">
        <f t="shared" si="50"/>
        <v>92.428394550368367</v>
      </c>
      <c r="F140" s="15">
        <f t="shared" si="51"/>
        <v>-979429.54999999888</v>
      </c>
      <c r="G140" s="15">
        <f>G141+G142</f>
        <v>11455874.68</v>
      </c>
      <c r="H140" s="65">
        <f t="shared" si="57"/>
        <v>104.36680370529332</v>
      </c>
      <c r="I140" s="15">
        <f t="shared" si="52"/>
        <v>500255.56000000052</v>
      </c>
    </row>
    <row r="141" spans="1:13" ht="46.5" x14ac:dyDescent="0.2">
      <c r="A141" s="8">
        <v>25010000</v>
      </c>
      <c r="B141" s="35" t="s">
        <v>68</v>
      </c>
      <c r="C141" s="17">
        <v>10036785.35</v>
      </c>
      <c r="D141" s="17">
        <v>9239218.3800000008</v>
      </c>
      <c r="E141" s="66">
        <f t="shared" si="50"/>
        <v>92.053561551956491</v>
      </c>
      <c r="F141" s="17">
        <f t="shared" si="51"/>
        <v>-797566.96999999881</v>
      </c>
      <c r="G141" s="17">
        <v>6960565.7700000005</v>
      </c>
      <c r="H141" s="66">
        <f t="shared" si="57"/>
        <v>132.73660051918452</v>
      </c>
      <c r="I141" s="17">
        <f t="shared" si="52"/>
        <v>2278652.6100000003</v>
      </c>
      <c r="J141" s="81"/>
      <c r="K141" s="81"/>
      <c r="L141" s="81"/>
      <c r="M141" s="81"/>
    </row>
    <row r="142" spans="1:13" ht="23.25" x14ac:dyDescent="0.2">
      <c r="A142" s="8">
        <v>25020000</v>
      </c>
      <c r="B142" s="35" t="s">
        <v>69</v>
      </c>
      <c r="C142" s="17">
        <v>2898774.44</v>
      </c>
      <c r="D142" s="17">
        <v>2716911.86</v>
      </c>
      <c r="E142" s="66">
        <f t="shared" si="50"/>
        <v>93.726225211230982</v>
      </c>
      <c r="F142" s="17">
        <f t="shared" si="51"/>
        <v>-181862.58000000007</v>
      </c>
      <c r="G142" s="17">
        <v>4495308.91</v>
      </c>
      <c r="H142" s="66">
        <f t="shared" si="57"/>
        <v>60.438824436650329</v>
      </c>
      <c r="I142" s="17">
        <f t="shared" si="52"/>
        <v>-1778397.0500000003</v>
      </c>
      <c r="J142" s="81"/>
      <c r="K142" s="81"/>
      <c r="L142" s="81"/>
      <c r="M142" s="81"/>
    </row>
    <row r="143" spans="1:13" ht="25.5" x14ac:dyDescent="0.2">
      <c r="A143" s="87" t="s">
        <v>87</v>
      </c>
      <c r="B143" s="87"/>
      <c r="C143" s="22">
        <f>C144+C145</f>
        <v>17000000</v>
      </c>
      <c r="D143" s="22">
        <f>D144+D145</f>
        <v>17479073.289999999</v>
      </c>
      <c r="E143" s="67">
        <f t="shared" ref="E143:E150" si="62">IF(C143=0,0,D143/C143*100)</f>
        <v>102.81807817647058</v>
      </c>
      <c r="F143" s="22">
        <f t="shared" ref="F143:F150" si="63">D143-C143</f>
        <v>479073.28999999911</v>
      </c>
      <c r="G143" s="22">
        <f>G144+G145</f>
        <v>6735798.8700000001</v>
      </c>
      <c r="H143" s="67">
        <f t="shared" si="57"/>
        <v>259.49517833509776</v>
      </c>
      <c r="I143" s="22">
        <f t="shared" ref="I143:I150" si="64">D143-G143</f>
        <v>10743274.419999998</v>
      </c>
    </row>
    <row r="144" spans="1:13" ht="23.25" x14ac:dyDescent="0.2">
      <c r="A144" s="20">
        <v>24170000</v>
      </c>
      <c r="B144" s="37" t="s">
        <v>66</v>
      </c>
      <c r="C144" s="21">
        <v>12000000</v>
      </c>
      <c r="D144" s="21">
        <v>9123497.4399999995</v>
      </c>
      <c r="E144" s="66">
        <f t="shared" si="62"/>
        <v>76.029145333333332</v>
      </c>
      <c r="F144" s="17">
        <f t="shared" si="63"/>
        <v>-2876502.5600000005</v>
      </c>
      <c r="G144" s="21">
        <v>3934871.22</v>
      </c>
      <c r="H144" s="66">
        <f t="shared" si="57"/>
        <v>231.86266919302122</v>
      </c>
      <c r="I144" s="17">
        <f t="shared" si="64"/>
        <v>5188626.2199999988</v>
      </c>
    </row>
    <row r="145" spans="1:9" ht="22.5" x14ac:dyDescent="0.2">
      <c r="A145" s="4">
        <v>30000000</v>
      </c>
      <c r="B145" s="33" t="s">
        <v>70</v>
      </c>
      <c r="C145" s="14">
        <f>C146+C148</f>
        <v>5000000</v>
      </c>
      <c r="D145" s="14">
        <f>D146+D148</f>
        <v>8355575.8499999996</v>
      </c>
      <c r="E145" s="63">
        <f t="shared" si="62"/>
        <v>167.11151699999999</v>
      </c>
      <c r="F145" s="14">
        <f t="shared" si="63"/>
        <v>3355575.8499999996</v>
      </c>
      <c r="G145" s="14">
        <f>G146+G148</f>
        <v>2800927.65</v>
      </c>
      <c r="H145" s="63">
        <f t="shared" si="57"/>
        <v>298.3145905250355</v>
      </c>
      <c r="I145" s="14">
        <f t="shared" si="64"/>
        <v>5554648.1999999993</v>
      </c>
    </row>
    <row r="146" spans="1:9" ht="22.5" x14ac:dyDescent="0.2">
      <c r="A146" s="6">
        <v>31000000</v>
      </c>
      <c r="B146" s="34" t="s">
        <v>84</v>
      </c>
      <c r="C146" s="15">
        <f>C147</f>
        <v>0</v>
      </c>
      <c r="D146" s="15">
        <f>D147</f>
        <v>0</v>
      </c>
      <c r="E146" s="65">
        <f t="shared" si="62"/>
        <v>0</v>
      </c>
      <c r="F146" s="15">
        <f t="shared" si="63"/>
        <v>0</v>
      </c>
      <c r="G146" s="15">
        <f>G147</f>
        <v>0</v>
      </c>
      <c r="H146" s="65">
        <f t="shared" si="57"/>
        <v>0</v>
      </c>
      <c r="I146" s="15">
        <f t="shared" si="64"/>
        <v>0</v>
      </c>
    </row>
    <row r="147" spans="1:9" ht="46.5" x14ac:dyDescent="0.2">
      <c r="A147" s="8">
        <v>31030000</v>
      </c>
      <c r="B147" s="35" t="s">
        <v>85</v>
      </c>
      <c r="C147" s="17">
        <v>0</v>
      </c>
      <c r="D147" s="17">
        <v>0</v>
      </c>
      <c r="E147" s="66">
        <f t="shared" si="62"/>
        <v>0</v>
      </c>
      <c r="F147" s="17">
        <f t="shared" si="63"/>
        <v>0</v>
      </c>
      <c r="G147" s="17">
        <v>0</v>
      </c>
      <c r="H147" s="66">
        <f t="shared" si="57"/>
        <v>0</v>
      </c>
      <c r="I147" s="17">
        <f t="shared" si="64"/>
        <v>0</v>
      </c>
    </row>
    <row r="148" spans="1:9" ht="22.5" x14ac:dyDescent="0.2">
      <c r="A148" s="6">
        <v>33000000</v>
      </c>
      <c r="B148" s="34" t="s">
        <v>71</v>
      </c>
      <c r="C148" s="15">
        <f>C149</f>
        <v>5000000</v>
      </c>
      <c r="D148" s="15">
        <f>D149</f>
        <v>8355575.8499999996</v>
      </c>
      <c r="E148" s="65">
        <f t="shared" si="62"/>
        <v>167.11151699999999</v>
      </c>
      <c r="F148" s="15">
        <f t="shared" si="63"/>
        <v>3355575.8499999996</v>
      </c>
      <c r="G148" s="15">
        <f>G149</f>
        <v>2800927.65</v>
      </c>
      <c r="H148" s="65">
        <f t="shared" si="57"/>
        <v>298.3145905250355</v>
      </c>
      <c r="I148" s="15">
        <f t="shared" si="64"/>
        <v>5554648.1999999993</v>
      </c>
    </row>
    <row r="149" spans="1:9" ht="23.25" x14ac:dyDescent="0.2">
      <c r="A149" s="8">
        <v>33010000</v>
      </c>
      <c r="B149" s="35" t="s">
        <v>72</v>
      </c>
      <c r="C149" s="17">
        <f>C150</f>
        <v>5000000</v>
      </c>
      <c r="D149" s="17">
        <f>D150</f>
        <v>8355575.8499999996</v>
      </c>
      <c r="E149" s="66">
        <f t="shared" si="62"/>
        <v>167.11151699999999</v>
      </c>
      <c r="F149" s="17">
        <f t="shared" si="63"/>
        <v>3355575.8499999996</v>
      </c>
      <c r="G149" s="17">
        <f>G150</f>
        <v>2800927.65</v>
      </c>
      <c r="H149" s="66">
        <f t="shared" si="57"/>
        <v>298.3145905250355</v>
      </c>
      <c r="I149" s="17">
        <f t="shared" si="64"/>
        <v>5554648.1999999993</v>
      </c>
    </row>
    <row r="150" spans="1:9" ht="69.75" x14ac:dyDescent="0.2">
      <c r="A150" s="10">
        <v>33010100</v>
      </c>
      <c r="B150" s="36" t="s">
        <v>73</v>
      </c>
      <c r="C150" s="19">
        <v>5000000</v>
      </c>
      <c r="D150" s="19">
        <v>8355575.8499999996</v>
      </c>
      <c r="E150" s="64">
        <f t="shared" si="62"/>
        <v>167.11151699999999</v>
      </c>
      <c r="F150" s="16">
        <f t="shared" si="63"/>
        <v>3355575.8499999996</v>
      </c>
      <c r="G150" s="19">
        <v>2800927.65</v>
      </c>
      <c r="H150" s="64">
        <f t="shared" si="57"/>
        <v>298.3145905250355</v>
      </c>
      <c r="I150" s="16">
        <f t="shared" si="64"/>
        <v>5554648.1999999993</v>
      </c>
    </row>
    <row r="151" spans="1:9" ht="22.5" x14ac:dyDescent="0.2">
      <c r="A151" s="4">
        <v>40000000</v>
      </c>
      <c r="B151" s="29" t="s">
        <v>51</v>
      </c>
      <c r="C151" s="14">
        <f t="shared" ref="C151:D153" si="65">C152</f>
        <v>3960977</v>
      </c>
      <c r="D151" s="14">
        <f t="shared" si="65"/>
        <v>0</v>
      </c>
      <c r="E151" s="63">
        <f t="shared" ref="E151:E156" si="66">IF(C151=0,0,D151/C151*100)</f>
        <v>0</v>
      </c>
      <c r="F151" s="14">
        <f t="shared" ref="F151:F156" si="67">D151-C151</f>
        <v>-3960977</v>
      </c>
      <c r="G151" s="14">
        <f>G152</f>
        <v>0</v>
      </c>
      <c r="H151" s="63">
        <f t="shared" si="57"/>
        <v>0</v>
      </c>
      <c r="I151" s="14">
        <f t="shared" ref="I151:I156" si="68">D151-G151</f>
        <v>0</v>
      </c>
    </row>
    <row r="152" spans="1:9" ht="22.5" x14ac:dyDescent="0.2">
      <c r="A152" s="6">
        <v>41000000</v>
      </c>
      <c r="B152" s="30" t="s">
        <v>52</v>
      </c>
      <c r="C152" s="15">
        <f t="shared" si="65"/>
        <v>3960977</v>
      </c>
      <c r="D152" s="15">
        <f t="shared" si="65"/>
        <v>0</v>
      </c>
      <c r="E152" s="65">
        <f t="shared" si="66"/>
        <v>0</v>
      </c>
      <c r="F152" s="15">
        <f t="shared" si="67"/>
        <v>-3960977</v>
      </c>
      <c r="G152" s="15">
        <f>G153</f>
        <v>0</v>
      </c>
      <c r="H152" s="65">
        <f t="shared" si="57"/>
        <v>0</v>
      </c>
      <c r="I152" s="15">
        <f t="shared" si="68"/>
        <v>0</v>
      </c>
    </row>
    <row r="153" spans="1:9" ht="23.25" x14ac:dyDescent="0.2">
      <c r="A153" s="8">
        <v>41030000</v>
      </c>
      <c r="B153" s="31" t="s">
        <v>55</v>
      </c>
      <c r="C153" s="17">
        <f t="shared" si="65"/>
        <v>3960977</v>
      </c>
      <c r="D153" s="17">
        <f t="shared" si="65"/>
        <v>0</v>
      </c>
      <c r="E153" s="66">
        <f t="shared" si="66"/>
        <v>0</v>
      </c>
      <c r="F153" s="17">
        <f t="shared" si="67"/>
        <v>-3960977</v>
      </c>
      <c r="G153" s="17">
        <f>G154</f>
        <v>0</v>
      </c>
      <c r="H153" s="66">
        <f t="shared" si="57"/>
        <v>0</v>
      </c>
      <c r="I153" s="17">
        <f t="shared" si="68"/>
        <v>0</v>
      </c>
    </row>
    <row r="154" spans="1:9" ht="46.5" x14ac:dyDescent="0.2">
      <c r="A154" s="10">
        <v>41031400</v>
      </c>
      <c r="B154" s="32" t="s">
        <v>148</v>
      </c>
      <c r="C154" s="19">
        <v>3960977</v>
      </c>
      <c r="D154" s="19">
        <v>0</v>
      </c>
      <c r="E154" s="64">
        <f t="shared" si="66"/>
        <v>0</v>
      </c>
      <c r="F154" s="16">
        <f t="shared" si="67"/>
        <v>-3960977</v>
      </c>
      <c r="G154" s="19">
        <v>0</v>
      </c>
      <c r="H154" s="64">
        <f t="shared" si="57"/>
        <v>0</v>
      </c>
      <c r="I154" s="16">
        <f t="shared" si="68"/>
        <v>0</v>
      </c>
    </row>
    <row r="155" spans="1:9" ht="22.5" x14ac:dyDescent="0.2">
      <c r="A155" s="4">
        <v>50000000</v>
      </c>
      <c r="B155" s="33" t="s">
        <v>74</v>
      </c>
      <c r="C155" s="14">
        <f>C156</f>
        <v>5854850</v>
      </c>
      <c r="D155" s="14">
        <f>D156</f>
        <v>6504581.5999999996</v>
      </c>
      <c r="E155" s="63">
        <f t="shared" si="66"/>
        <v>111.09732273243549</v>
      </c>
      <c r="F155" s="14">
        <f t="shared" si="67"/>
        <v>649731.59999999963</v>
      </c>
      <c r="G155" s="14">
        <f>G156</f>
        <v>4123321.78</v>
      </c>
      <c r="H155" s="63">
        <f t="shared" si="57"/>
        <v>157.75100627727386</v>
      </c>
      <c r="I155" s="14">
        <f t="shared" si="68"/>
        <v>2381259.8199999998</v>
      </c>
    </row>
    <row r="156" spans="1:9" ht="46.5" x14ac:dyDescent="0.2">
      <c r="A156" s="10">
        <v>50110000</v>
      </c>
      <c r="B156" s="36" t="s">
        <v>75</v>
      </c>
      <c r="C156" s="19">
        <v>5854850</v>
      </c>
      <c r="D156" s="19">
        <v>6504581.5999999996</v>
      </c>
      <c r="E156" s="64">
        <f t="shared" si="66"/>
        <v>111.09732273243549</v>
      </c>
      <c r="F156" s="16">
        <f t="shared" si="67"/>
        <v>649731.59999999963</v>
      </c>
      <c r="G156" s="19">
        <v>4123321.78</v>
      </c>
      <c r="H156" s="64">
        <f t="shared" si="57"/>
        <v>157.75100627727386</v>
      </c>
      <c r="I156" s="16">
        <f t="shared" si="68"/>
        <v>2381259.8199999998</v>
      </c>
    </row>
    <row r="157" spans="1:9" ht="23.25" x14ac:dyDescent="0.2">
      <c r="A157" s="84" t="s">
        <v>112</v>
      </c>
      <c r="B157" s="86"/>
      <c r="C157" s="22">
        <f>C122+C134+C155+C143</f>
        <v>35998109.789999999</v>
      </c>
      <c r="D157" s="22">
        <f>D122+D134+D155+D143</f>
        <v>36098422.210000001</v>
      </c>
      <c r="E157" s="67">
        <f>IF(C157=0,0,D157/C157*100)</f>
        <v>100.27866024239935</v>
      </c>
      <c r="F157" s="22">
        <f>D157-C157</f>
        <v>100312.42000000179</v>
      </c>
      <c r="G157" s="22">
        <f>G122+G134+G155+G143</f>
        <v>22353145.989999998</v>
      </c>
      <c r="H157" s="67">
        <f t="shared" si="57"/>
        <v>161.49146176627283</v>
      </c>
      <c r="I157" s="22">
        <f>D157-G157</f>
        <v>13745276.220000003</v>
      </c>
    </row>
    <row r="158" spans="1:9" ht="23.25" x14ac:dyDescent="0.2">
      <c r="A158" s="84" t="s">
        <v>79</v>
      </c>
      <c r="B158" s="86"/>
      <c r="C158" s="22">
        <f>C157+C151</f>
        <v>39959086.789999999</v>
      </c>
      <c r="D158" s="22">
        <f>D157+D151</f>
        <v>36098422.210000001</v>
      </c>
      <c r="E158" s="67">
        <f>IF(C158=0,0,D158/C158*100)</f>
        <v>90.33845643097591</v>
      </c>
      <c r="F158" s="22">
        <f>D158-C158</f>
        <v>-3860664.5799999982</v>
      </c>
      <c r="G158" s="22">
        <f>G157+G151</f>
        <v>22353145.989999998</v>
      </c>
      <c r="H158" s="67">
        <f t="shared" si="57"/>
        <v>161.49146176627283</v>
      </c>
      <c r="I158" s="22">
        <f>D158-G158</f>
        <v>13745276.220000003</v>
      </c>
    </row>
    <row r="159" spans="1:9" ht="23.25" x14ac:dyDescent="0.2">
      <c r="A159" s="82" t="s">
        <v>80</v>
      </c>
      <c r="B159" s="83"/>
      <c r="C159" s="23">
        <f>C157+C119</f>
        <v>300937523.79000002</v>
      </c>
      <c r="D159" s="23">
        <f>D157+D119</f>
        <v>313238598.25999999</v>
      </c>
      <c r="E159" s="68">
        <f>IF(C159=0,0,D159/C159*100)</f>
        <v>104.08758413210839</v>
      </c>
      <c r="F159" s="23">
        <f>D159-C159</f>
        <v>12301074.469999969</v>
      </c>
      <c r="G159" s="23">
        <f>G157+G119</f>
        <v>217118793.71000001</v>
      </c>
      <c r="H159" s="68">
        <f t="shared" si="57"/>
        <v>144.27060546328602</v>
      </c>
      <c r="I159" s="23">
        <f>D159-G159</f>
        <v>96119804.549999982</v>
      </c>
    </row>
    <row r="160" spans="1:9" ht="23.25" x14ac:dyDescent="0.2">
      <c r="A160" s="82" t="s">
        <v>81</v>
      </c>
      <c r="B160" s="83"/>
      <c r="C160" s="23">
        <f>C158+C120</f>
        <v>529136152.38000005</v>
      </c>
      <c r="D160" s="23">
        <f>D158+D120</f>
        <v>524896733.82999998</v>
      </c>
      <c r="E160" s="68">
        <f>IF(C160=0,0,D160/C160*100)</f>
        <v>99.198803836983814</v>
      </c>
      <c r="F160" s="23">
        <f>D160-C160</f>
        <v>-4239418.5500000715</v>
      </c>
      <c r="G160" s="23">
        <f>G158+G120</f>
        <v>406158437.79000002</v>
      </c>
      <c r="H160" s="68">
        <f t="shared" si="57"/>
        <v>129.23447723653899</v>
      </c>
      <c r="I160" s="23">
        <f>D160-G160</f>
        <v>118738296.03999996</v>
      </c>
    </row>
    <row r="161" spans="1:9" ht="27.75" x14ac:dyDescent="0.4">
      <c r="A161" s="25"/>
      <c r="B161" s="26" t="s">
        <v>158</v>
      </c>
      <c r="C161" s="27"/>
      <c r="D161" s="27"/>
      <c r="E161" s="28"/>
      <c r="F161" s="28" t="s">
        <v>159</v>
      </c>
      <c r="H161" s="45"/>
      <c r="I161" s="25"/>
    </row>
    <row r="162" spans="1:9" ht="25.5" x14ac:dyDescent="0.2">
      <c r="B162" s="49" t="s">
        <v>100</v>
      </c>
      <c r="G162" s="70"/>
    </row>
    <row r="875" spans="1:4" x14ac:dyDescent="0.2">
      <c r="A875" s="39"/>
      <c r="B875" s="39"/>
      <c r="C875" s="39"/>
      <c r="D875" s="40"/>
    </row>
    <row r="878" spans="1:4" x14ac:dyDescent="0.2">
      <c r="A878" s="39"/>
      <c r="B878" s="39"/>
      <c r="C878" s="39"/>
      <c r="D878" s="40"/>
    </row>
    <row r="881" spans="1:4" x14ac:dyDescent="0.2">
      <c r="A881" s="39"/>
      <c r="B881" s="39"/>
      <c r="C881" s="39"/>
      <c r="D881" s="40"/>
    </row>
    <row r="884" spans="1:4" x14ac:dyDescent="0.2">
      <c r="A884" s="39"/>
      <c r="B884" s="39"/>
      <c r="C884" s="39"/>
      <c r="D884" s="40"/>
    </row>
    <row r="887" spans="1:4" x14ac:dyDescent="0.2">
      <c r="A887" s="39"/>
      <c r="B887" s="39"/>
      <c r="C887" s="39"/>
      <c r="D887" s="40"/>
    </row>
    <row r="890" spans="1:4" x14ac:dyDescent="0.2">
      <c r="A890" s="39"/>
      <c r="B890" s="39"/>
      <c r="C890" s="39"/>
      <c r="D890" s="40"/>
    </row>
    <row r="893" spans="1:4" x14ac:dyDescent="0.2">
      <c r="A893" s="39"/>
      <c r="B893" s="39"/>
      <c r="C893" s="39"/>
      <c r="D893" s="40"/>
    </row>
    <row r="896" spans="1:4" x14ac:dyDescent="0.2">
      <c r="A896" s="39"/>
      <c r="B896" s="39"/>
      <c r="C896" s="39"/>
      <c r="D896" s="40"/>
    </row>
    <row r="899" spans="1:4" x14ac:dyDescent="0.2">
      <c r="A899" s="39"/>
      <c r="B899" s="39"/>
      <c r="C899" s="39"/>
      <c r="D899" s="40"/>
    </row>
    <row r="902" spans="1:4" x14ac:dyDescent="0.2">
      <c r="A902" s="39"/>
      <c r="B902" s="39"/>
      <c r="C902" s="39"/>
      <c r="D902" s="40"/>
    </row>
  </sheetData>
  <mergeCells count="12">
    <mergeCell ref="G1:I1"/>
    <mergeCell ref="A6:I6"/>
    <mergeCell ref="A2:I2"/>
    <mergeCell ref="J141:M142"/>
    <mergeCell ref="A160:B160"/>
    <mergeCell ref="A119:B119"/>
    <mergeCell ref="A120:B120"/>
    <mergeCell ref="A121:I121"/>
    <mergeCell ref="A159:B159"/>
    <mergeCell ref="A158:B158"/>
    <mergeCell ref="A157:B157"/>
    <mergeCell ref="A143:B143"/>
  </mergeCells>
  <phoneticPr fontId="4" type="noConversion"/>
  <printOptions horizontalCentered="1"/>
  <pageMargins left="0.39370078740157483" right="0.39370078740157483" top="0.19685039370078741" bottom="0.19685039370078741" header="0" footer="0"/>
  <pageSetup paperSize="9" scale="27"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Operator</cp:lastModifiedBy>
  <cp:lastPrinted>2020-02-28T09:07:36Z</cp:lastPrinted>
  <dcterms:created xsi:type="dcterms:W3CDTF">2015-03-17T09:12:19Z</dcterms:created>
  <dcterms:modified xsi:type="dcterms:W3CDTF">2020-03-05T07:53:03Z</dcterms:modified>
</cp:coreProperties>
</file>